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1700" windowHeight="6525" tabRatio="576" firstSheet="10" activeTab="10"/>
  </bookViews>
  <sheets>
    <sheet name="fölap" sheetId="1" r:id="rId1"/>
    <sheet name="Fő tábla 1." sheetId="2" r:id="rId2"/>
    <sheet name="Működési bevét 2." sheetId="3" r:id="rId3"/>
    <sheet name="Felhalmozási bevét 2-a." sheetId="4" r:id="rId4"/>
    <sheet name="Normatíva 3." sheetId="5" r:id="rId5"/>
    <sheet name="Int. műk. bevét 4." sheetId="6" r:id="rId6"/>
    <sheet name="Beruházás 5." sheetId="7" r:id="rId7"/>
    <sheet name="Felújítás 6." sheetId="8" r:id="rId8"/>
    <sheet name="Személyi j. 7-8." sheetId="9" r:id="rId9"/>
    <sheet name="DOLOGI ÖSSZ. 9." sheetId="10" r:id="rId10"/>
    <sheet name="Készletbesz. 9-a." sheetId="11" r:id="rId11"/>
    <sheet name="Kommunikációs 9-b." sheetId="12" r:id="rId12"/>
    <sheet name="Szolgáltatás 9-c." sheetId="13" r:id="rId13"/>
    <sheet name="áfa 9-d." sheetId="14" r:id="rId14"/>
    <sheet name="Kiadások szakf. össz. 9-e." sheetId="15" r:id="rId15"/>
    <sheet name="10-11-12-es" sheetId="16" r:id="rId16"/>
    <sheet name="Támogatások" sheetId="17" r:id="rId17"/>
  </sheets>
  <externalReferences>
    <externalReference r:id="rId20"/>
    <externalReference r:id="rId21"/>
  </externalReferences>
  <definedNames>
    <definedName name="_xlnm.Print_Area" localSheetId="12">'Szolgáltatás 9-c.'!$A$1:$AN$24</definedName>
  </definedNames>
  <calcPr fullCalcOnLoad="1"/>
</workbook>
</file>

<file path=xl/sharedStrings.xml><?xml version="1.0" encoding="utf-8"?>
<sst xmlns="http://schemas.openxmlformats.org/spreadsheetml/2006/main" count="881" uniqueCount="458">
  <si>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</si>
  <si>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</si>
  <si>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</si>
  <si>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</si>
  <si>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</si>
  <si>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</si>
  <si>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</si>
  <si>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</si>
  <si>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</si>
  <si>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</si>
  <si>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</si>
  <si>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 I A D Á S O K</t>
  </si>
  <si>
    <t>Kiadási jogcímek</t>
  </si>
  <si>
    <t>Összesen</t>
  </si>
  <si>
    <t>Összesen:</t>
  </si>
  <si>
    <t>Bevételek</t>
  </si>
  <si>
    <t>Kiadások</t>
  </si>
  <si>
    <t>Általános tartalék</t>
  </si>
  <si>
    <t>Céltartalék</t>
  </si>
  <si>
    <t>I. Működési célú (folyó) bevételek, működési célú (folyó) kiadások mérlege
(Önkormányzati szinten)</t>
  </si>
  <si>
    <t>Megnevezés</t>
  </si>
  <si>
    <t>Int. működési bevételek</t>
  </si>
  <si>
    <t>Személyi juttatások</t>
  </si>
  <si>
    <t>Munkaadókat terhelő járulék</t>
  </si>
  <si>
    <t>Dologi kiadások</t>
  </si>
  <si>
    <t>ÖSSZESEN:</t>
  </si>
  <si>
    <t>Hiány:</t>
  </si>
  <si>
    <t>Többlet:</t>
  </si>
  <si>
    <t>II. Tőkejellegű bevételek és kiadások mérlege
(Önkormányzati szinten)</t>
  </si>
  <si>
    <t>Beruházás  megnevezése</t>
  </si>
  <si>
    <t>Felújítás  megnevezése</t>
  </si>
  <si>
    <t>Sor-
szám</t>
  </si>
  <si>
    <t xml:space="preserve">Személyi juttatások </t>
  </si>
  <si>
    <t>Önkormányzatok sajátos felhalmozási és tőkebevételei</t>
  </si>
  <si>
    <t>Tárgyi eszközök, immateriális javak értékesítése</t>
  </si>
  <si>
    <t>Felújítás</t>
  </si>
  <si>
    <t>Egyéb folyó kiadások</t>
  </si>
  <si>
    <t>Támogatások</t>
  </si>
  <si>
    <t>Előző évi pénzmaradvány</t>
  </si>
  <si>
    <t>IV.  Hitelek kamatai</t>
  </si>
  <si>
    <t>V. Egyéb kiadások</t>
  </si>
  <si>
    <t>Önkormányzatok sajátos működési bevételei</t>
  </si>
  <si>
    <t>3.1.</t>
  </si>
  <si>
    <t>3.2.</t>
  </si>
  <si>
    <t>6.1.</t>
  </si>
  <si>
    <t>6.2.</t>
  </si>
  <si>
    <t>BEVÉTELEK ÖSSZESEN: (9+10+11+12)</t>
  </si>
  <si>
    <t>1.1.</t>
  </si>
  <si>
    <t>1.2.</t>
  </si>
  <si>
    <t>1.3.</t>
  </si>
  <si>
    <t>1.4.</t>
  </si>
  <si>
    <t>1.6.</t>
  </si>
  <si>
    <t>1.7.</t>
  </si>
  <si>
    <t>2.1.</t>
  </si>
  <si>
    <t>2.2.</t>
  </si>
  <si>
    <t>VI. Finanszírozási kiadások (6.1+6.2)</t>
  </si>
  <si>
    <t xml:space="preserve"> KIADÁSOK ÖSSZESEN: (1+2+3+4+5+6)</t>
  </si>
  <si>
    <t>Támogatásértékű bevételek</t>
  </si>
  <si>
    <t>1.5</t>
  </si>
  <si>
    <t>Pénzforgalom nélküli kiadások</t>
  </si>
  <si>
    <t>1.8.</t>
  </si>
  <si>
    <t>1.9.</t>
  </si>
  <si>
    <t>1.10.</t>
  </si>
  <si>
    <t>1.11.</t>
  </si>
  <si>
    <t>Kamatkiadások</t>
  </si>
  <si>
    <t>1.12.</t>
  </si>
  <si>
    <t>Támogatásértékű műk.kiadás</t>
  </si>
  <si>
    <t>Társadalom- és szociálpol. jutt.</t>
  </si>
  <si>
    <t>I. Folyó (működési) kiadások (1.1+…+1.12)</t>
  </si>
  <si>
    <t>Működési célú pénzmaradvány átadás</t>
  </si>
  <si>
    <t>Felhalmozási célú pénzmaradvány átadás</t>
  </si>
  <si>
    <t>Támogatott szervezet neve</t>
  </si>
  <si>
    <t>Egyéb</t>
  </si>
  <si>
    <t>III. Tartalékok (3.1+...+3.2)</t>
  </si>
  <si>
    <t>Mogyorósbánya Község Önkormányzat</t>
  </si>
  <si>
    <t>Önkormányzat összesen:</t>
  </si>
  <si>
    <t>Intézmények működési bevételeinek részletezése</t>
  </si>
  <si>
    <t>Bérleti díj</t>
  </si>
  <si>
    <t>Bank</t>
  </si>
  <si>
    <t>Önkormányzati Igazgatás</t>
  </si>
  <si>
    <t>Köztemető</t>
  </si>
  <si>
    <t xml:space="preserve">   Mogyorósbánya Község Önkormányzat</t>
  </si>
  <si>
    <t>Önkormányzat</t>
  </si>
  <si>
    <t>szolgáltatás</t>
  </si>
  <si>
    <t>Rendszeres személyi jutt. Össz:</t>
  </si>
  <si>
    <t>Nem rendszeres személyi</t>
  </si>
  <si>
    <t>juttatások összesen:</t>
  </si>
  <si>
    <t>Személyi juttatások összesen:</t>
  </si>
  <si>
    <t>Mindösszesen:</t>
  </si>
  <si>
    <t>Készlet beszerzés</t>
  </si>
  <si>
    <t>Gyógyszer</t>
  </si>
  <si>
    <t>Irodaszer</t>
  </si>
  <si>
    <t>Szakmai</t>
  </si>
  <si>
    <t>Munkaruha</t>
  </si>
  <si>
    <t>Készlet</t>
  </si>
  <si>
    <t>beszerzés</t>
  </si>
  <si>
    <t>nyomtatvány</t>
  </si>
  <si>
    <t>könyv</t>
  </si>
  <si>
    <t>információ</t>
  </si>
  <si>
    <t>és kenő</t>
  </si>
  <si>
    <t>anyagok</t>
  </si>
  <si>
    <t>védőruha</t>
  </si>
  <si>
    <t>anyag-készlet</t>
  </si>
  <si>
    <t>hordozó</t>
  </si>
  <si>
    <t>anyag</t>
  </si>
  <si>
    <t>beszerzése</t>
  </si>
  <si>
    <t>összesen:</t>
  </si>
  <si>
    <t>Önálló intézmény</t>
  </si>
  <si>
    <t>Bajót-Mogyorósb.körjegyzőség</t>
  </si>
  <si>
    <t>Mogyorósbánya  Község Önkormányzat</t>
  </si>
  <si>
    <t>Kommunikációs szolgáltatások</t>
  </si>
  <si>
    <t>Nem adatátviteli</t>
  </si>
  <si>
    <t>Adatátviteli</t>
  </si>
  <si>
    <t>Kommunikációs</t>
  </si>
  <si>
    <t>célú távközlési</t>
  </si>
  <si>
    <t>szolgáltatások</t>
  </si>
  <si>
    <t>díjak</t>
  </si>
  <si>
    <t>Óvoda</t>
  </si>
  <si>
    <t>552312 Óvoda étkeztetés</t>
  </si>
  <si>
    <t>801115  Óvoda</t>
  </si>
  <si>
    <t>801225 Saj.nev. Óvoda</t>
  </si>
  <si>
    <t>751768 Óvi int.vagyon</t>
  </si>
  <si>
    <t xml:space="preserve"> Óvoda összesen:</t>
  </si>
  <si>
    <t>Szolgáltatási kiadások</t>
  </si>
  <si>
    <t>Vásárolt</t>
  </si>
  <si>
    <t>Bérleti</t>
  </si>
  <si>
    <t>Gázenergia</t>
  </si>
  <si>
    <t xml:space="preserve">Villamos </t>
  </si>
  <si>
    <t>Víz-és</t>
  </si>
  <si>
    <t>Karbantartás</t>
  </si>
  <si>
    <t>Szolgáltatási</t>
  </si>
  <si>
    <t>élelem</t>
  </si>
  <si>
    <t>energia</t>
  </si>
  <si>
    <t>kisjavítás</t>
  </si>
  <si>
    <t xml:space="preserve">üzemeltetési </t>
  </si>
  <si>
    <t>kiadások</t>
  </si>
  <si>
    <t>Általános</t>
  </si>
  <si>
    <t>Dologi</t>
  </si>
  <si>
    <t>Adók,</t>
  </si>
  <si>
    <t>forgalmi</t>
  </si>
  <si>
    <t>folyó</t>
  </si>
  <si>
    <t>adó</t>
  </si>
  <si>
    <t>befizetések</t>
  </si>
  <si>
    <t>Dologi kiadások összesen</t>
  </si>
  <si>
    <t xml:space="preserve">               Támogatás értékű működési kiadás</t>
  </si>
  <si>
    <t>Körjegyzőségnek átadott pénzeszköz</t>
  </si>
  <si>
    <t>Önkormányzat támogatásai:</t>
  </si>
  <si>
    <t xml:space="preserve">Önkormányzat által folyósított </t>
  </si>
  <si>
    <t>Ellátások összesen:</t>
  </si>
  <si>
    <t>Kiadások összesítése</t>
  </si>
  <si>
    <t>Beruházás</t>
  </si>
  <si>
    <t>Belföldi</t>
  </si>
  <si>
    <t>kiküldetés</t>
  </si>
  <si>
    <t>személyi juttatások részletezése</t>
  </si>
  <si>
    <t>különféle dologi</t>
  </si>
  <si>
    <t>4.számú melléklet</t>
  </si>
  <si>
    <t>9/b.számú melléklet</t>
  </si>
  <si>
    <t>9/d. számú melléklet</t>
  </si>
  <si>
    <t xml:space="preserve">     felhalmozásitartalék</t>
  </si>
  <si>
    <t xml:space="preserve">Dologi kiadások  </t>
  </si>
  <si>
    <t>Reprezentáció</t>
  </si>
  <si>
    <t xml:space="preserve">    kommunális adó bevétele</t>
  </si>
  <si>
    <t xml:space="preserve">    iparűzési adó bevétele</t>
  </si>
  <si>
    <t>Tárgyieszközök, immateriális javak értékesítése</t>
  </si>
  <si>
    <t>csatorna</t>
  </si>
  <si>
    <t>Véglegesen átvett pénzeszköz</t>
  </si>
  <si>
    <t>Kölcsön törlesztés</t>
  </si>
  <si>
    <t>összesen</t>
  </si>
  <si>
    <t>2.3</t>
  </si>
  <si>
    <t>2.4</t>
  </si>
  <si>
    <t>2.5</t>
  </si>
  <si>
    <t>II. Felhalmozási és tőke jellegű kiadások (2.1+…+2.5)</t>
  </si>
  <si>
    <t xml:space="preserve">    működési tartalék (készlet beszerzés)</t>
  </si>
  <si>
    <t xml:space="preserve">Felújítás </t>
  </si>
  <si>
    <t xml:space="preserve">Intézményi beruházás </t>
  </si>
  <si>
    <t>Tartalék</t>
  </si>
  <si>
    <t>Hitelek</t>
  </si>
  <si>
    <t xml:space="preserve">   felhalmozási tartalék</t>
  </si>
  <si>
    <t>552110 Közutak,hídak üzemeltetése</t>
  </si>
  <si>
    <t>682002 nem lakóingatlan bérbeadása</t>
  </si>
  <si>
    <t>841126 Önkormányzati ig. tev</t>
  </si>
  <si>
    <t>841402 Közvilágítás</t>
  </si>
  <si>
    <t>862101 Háziorvosi szolgálat</t>
  </si>
  <si>
    <t>890441 Közcélú foglalkoztatás</t>
  </si>
  <si>
    <t>910501 Közművelődési tevékenység</t>
  </si>
  <si>
    <t>960302 Köztemető-fenntartás és mük</t>
  </si>
  <si>
    <t>841403 Város és községgazdálkodás</t>
  </si>
  <si>
    <t>890442 Közhasznú foglalkoztatás</t>
  </si>
  <si>
    <t>890441 Közhasznú foglalkoztatás</t>
  </si>
  <si>
    <t>890442  Közhasznú foglalkoztatás</t>
  </si>
  <si>
    <t>Ápolási díj</t>
  </si>
  <si>
    <t>polgármester</t>
  </si>
  <si>
    <t>munkatörv kv.</t>
  </si>
  <si>
    <t>Működési kamatmentes kölcsön államháztartáson kívülre</t>
  </si>
  <si>
    <t>I</t>
  </si>
  <si>
    <t>2.1 Helyi adók*</t>
  </si>
  <si>
    <t>2.2 Bírságok, pótlékok,</t>
  </si>
  <si>
    <t>2.3 Egyéb bevétel</t>
  </si>
  <si>
    <t>2.4 Talajterhelési dij</t>
  </si>
  <si>
    <t>2.5Átengedett központi adók*</t>
  </si>
  <si>
    <t xml:space="preserve">          átenedett központi adó szja</t>
  </si>
  <si>
    <t>II</t>
  </si>
  <si>
    <t>Önkormányzat költségvetési támogatása</t>
  </si>
  <si>
    <t xml:space="preserve"> Önkormányzat sajátos műk. bevételei (2.1+2.5)*</t>
  </si>
  <si>
    <t>IV.</t>
  </si>
  <si>
    <t xml:space="preserve">Felhalmozási és tőkejellegű bevételek </t>
  </si>
  <si>
    <t>2.4Többcélú kistérségi társulástól átvett pénzeszköz</t>
  </si>
  <si>
    <t>V.</t>
  </si>
  <si>
    <t>III.</t>
  </si>
  <si>
    <t>1.Működéscélú pénzeszköz átvétel államháztartáon kiv.</t>
  </si>
  <si>
    <t>1.Felhalmozáscélú pénzeszköz átvétel államháztartáon kiv.</t>
  </si>
  <si>
    <t>1</t>
  </si>
  <si>
    <t>2</t>
  </si>
  <si>
    <t>VI</t>
  </si>
  <si>
    <t>VII.</t>
  </si>
  <si>
    <t>Költségvetési hiány belső finanszirozására szolgáló bevétel</t>
  </si>
  <si>
    <t>Előző évek Működési célú pénzmaradvány igénybevétele</t>
  </si>
  <si>
    <t>Előző évek Felhalmozási célú pénzmaradvány igénybevétele</t>
  </si>
  <si>
    <t>VIII.</t>
  </si>
  <si>
    <t>Felhalmozás célú hitel felvétel</t>
  </si>
  <si>
    <t>2.1 Rövidlejáratú hitelek felvétele</t>
  </si>
  <si>
    <t>IX.</t>
  </si>
  <si>
    <t>V. Tám. kölcs. visszatér. igénybev., értékp. bev. (1+2)</t>
  </si>
  <si>
    <t xml:space="preserve">KöltségvetésiBEVÉTELEK ÖSSZESEN: </t>
  </si>
  <si>
    <t>Önkormányzat működési bevételei (1+2)</t>
  </si>
  <si>
    <t>Támogatásértékű bevétel (1+2)</t>
  </si>
  <si>
    <t>Támogatásértékű felhalmozási bevételek(2.1+2.5)</t>
  </si>
  <si>
    <t xml:space="preserve"> Támogatások, kiegészítések (1+..6)</t>
  </si>
  <si>
    <t xml:space="preserve">  1.6Többcélú kistérségi társulástól átvett pénzeszköz(könyvtár)</t>
  </si>
  <si>
    <t>Támogatásértékű működési bevételek  (1.1+1.6)</t>
  </si>
  <si>
    <t>kölcsönök visszatérülése</t>
  </si>
  <si>
    <t>Müködési hitel</t>
  </si>
  <si>
    <t>Működéscélú pénzeszköz átadás</t>
  </si>
  <si>
    <t>Támogatásésrtékű kiadás</t>
  </si>
  <si>
    <t xml:space="preserve">     működési tartalék </t>
  </si>
  <si>
    <t>Munkáltató</t>
  </si>
  <si>
    <t>SZJA</t>
  </si>
  <si>
    <t xml:space="preserve">Cafetéria </t>
  </si>
  <si>
    <t>Cafetéria munkatörvénykönyves</t>
  </si>
  <si>
    <t>Számlavezetési díj</t>
  </si>
  <si>
    <t>Non-profit szervek mindösszesen:</t>
  </si>
  <si>
    <t>Áht-on kivülre nyújtott támogatás</t>
  </si>
  <si>
    <t>841112 Önkormányzati jogalkotás</t>
  </si>
  <si>
    <t>Működési célú  kölcsön  felvétel,visszatér.,</t>
  </si>
  <si>
    <t xml:space="preserve">BEVÉTELEK ÖSSZESEN: </t>
  </si>
  <si>
    <t>Felhalmozási célú  kölcsön felvétel, visszatér.</t>
  </si>
  <si>
    <t>ezer Ft</t>
  </si>
  <si>
    <t>27 % szociális hozzájárulási adó</t>
  </si>
  <si>
    <t>Támogatás értékű bevételek</t>
  </si>
  <si>
    <t xml:space="preserve">   Felhalmozási hitel felvét</t>
  </si>
  <si>
    <t>12. számú melléklet</t>
  </si>
  <si>
    <t>Beruházások tervezése</t>
  </si>
  <si>
    <t>B E V É T E L E K</t>
  </si>
  <si>
    <t>9/e. számú melléklet</t>
  </si>
  <si>
    <t>Felújítás* (6/b.sz.melléklet)</t>
  </si>
  <si>
    <t>Személyi  juttatások (7.sz.melléklet)</t>
  </si>
  <si>
    <t>Munkaadókat terhelő járulékok (8.sz.melléklet)</t>
  </si>
  <si>
    <t>Dologi  kiadások* (9.sz.melléklet)</t>
  </si>
  <si>
    <t>Támogatásértékű működési kiadás (10.sz. melléklet)</t>
  </si>
  <si>
    <t>Társadalom- és szociálpolitikai juttatások (12.sz.melléklet)</t>
  </si>
  <si>
    <t>Bérpótló juttatás                                                                  (5 fő 20%-os önrész)</t>
  </si>
  <si>
    <t>Lakásfenntartási támogatás                                                         (20%-os önrész)</t>
  </si>
  <si>
    <t>Foglalkoztatást helyettesítő tám.                                                (20%-os önrész)</t>
  </si>
  <si>
    <t>Egyszeri gyermekvédelmi támogat                            (100%-os állami támogatás)</t>
  </si>
  <si>
    <t>Temetési segély                                                                        (100%-os önrész)</t>
  </si>
  <si>
    <t>Közgyógy ellátás                                                                      (100%-os önrész)</t>
  </si>
  <si>
    <t>Rendkívüli gyermekvédelmi támogatás                                     (100%-os önrész)</t>
  </si>
  <si>
    <t>Átmeneti Szociális Segély                                                         (100%-os önrész)</t>
  </si>
  <si>
    <t>Mozgáskorlátozottak támogatása                          ( 100 %-os állami támogatás)</t>
  </si>
  <si>
    <t>Szlovák Nemzetiségi Önkormányzati támogatás</t>
  </si>
  <si>
    <t>Német Nemzetiségi Önkormányzati támogatás</t>
  </si>
  <si>
    <t>1.Normatív hozzájárulások* (13.sz.melléklet)</t>
  </si>
  <si>
    <t>Felhalmozási hitel törlesztés   ( 14.sz. melléklet )</t>
  </si>
  <si>
    <t>2.2KDOP-4.1-1)E Felszabadulás út csőbehelyezés</t>
  </si>
  <si>
    <t>E:</t>
  </si>
  <si>
    <t>Aljnövényzet tisztító</t>
  </si>
  <si>
    <t>Nem lakóingatlan bérbeadása</t>
  </si>
  <si>
    <t>bevétele</t>
  </si>
  <si>
    <t>kamat</t>
  </si>
  <si>
    <t>Egyéb bérrendszer alá tartozó bére</t>
  </si>
  <si>
    <t>Költségátalány</t>
  </si>
  <si>
    <t>522001 Közutak,hidak üzemeltetése</t>
  </si>
  <si>
    <t>682002 Nem lakóingatlan bérbeadása</t>
  </si>
  <si>
    <t>Folyóirat</t>
  </si>
  <si>
    <t>Hajtó-</t>
  </si>
  <si>
    <t>Kisértékű</t>
  </si>
  <si>
    <t>841126 Önkormányzati igazg. tev</t>
  </si>
  <si>
    <t>552110 Közutak,hidak üzemeltetése</t>
  </si>
  <si>
    <t>2.1 Hulladékgazdálkodási rekultiváció megszűnése</t>
  </si>
  <si>
    <t>Keresetkiegészítés</t>
  </si>
  <si>
    <t>által fizetett</t>
  </si>
  <si>
    <t>Pénzügyi</t>
  </si>
  <si>
    <t>tárgyi eszköz</t>
  </si>
  <si>
    <t>Működési kölcsön</t>
  </si>
  <si>
    <t xml:space="preserve">    Igazgatás szolgáltatási díj</t>
  </si>
  <si>
    <r>
      <t xml:space="preserve"> Intézményi működési bevételek</t>
    </r>
    <r>
      <rPr>
        <b/>
        <vertAlign val="superscript"/>
        <sz val="8"/>
        <rFont val="Times New Roman CE"/>
        <family val="0"/>
      </rPr>
      <t>* (4.sz. melléklet)</t>
    </r>
  </si>
  <si>
    <t xml:space="preserve">   Függő bevételek</t>
  </si>
  <si>
    <t xml:space="preserve">   BEVÉTELEK MINDÖSSZESEN:</t>
  </si>
  <si>
    <t>Függő kiadások</t>
  </si>
  <si>
    <t>KIADÁSOK MINDÖSSZESEN:</t>
  </si>
  <si>
    <t>Művelődési Ház</t>
  </si>
  <si>
    <t>K.D.O.P.4.1.1/E "Mogyorósbánya Szőlősor utcai csapadékvíz elvezetés támogatása (50.761.368 Ft)</t>
  </si>
  <si>
    <t>2.6</t>
  </si>
  <si>
    <t>Előfinanszirozási hitel törl.</t>
  </si>
  <si>
    <t>Egyszeri gyermekvédelmi tám. Erzsébet utalv.           (100%-os állami támogatás)</t>
  </si>
  <si>
    <t>Előző évi műk.előir.maradv.pm.átadás össz.:</t>
  </si>
  <si>
    <t>2013 évi</t>
  </si>
  <si>
    <t>Normatív ápolási díj(járáshoz került)                             ( 2 fő 25%-os önrész)</t>
  </si>
  <si>
    <t>Méltányossági ápolási díj                 marad?(1 fő 100 %-os önrész)</t>
  </si>
  <si>
    <t>2013. évi költségvetési terv</t>
  </si>
  <si>
    <t>Felhalmozási előfinanszírozási hitel</t>
  </si>
  <si>
    <t>2.3. KDOP 4.1.1. 2012.évi önerő támogatás</t>
  </si>
  <si>
    <t xml:space="preserve">Felújítások </t>
  </si>
  <si>
    <t>Állományba nem tart.jutt.</t>
  </si>
  <si>
    <t>Részmunkaídő</t>
  </si>
  <si>
    <t>beteg állomány</t>
  </si>
  <si>
    <t>2013. évi munkaadót terhelő járulékok</t>
  </si>
  <si>
    <t>2013. évi költségvetés</t>
  </si>
  <si>
    <t>vegyszer</t>
  </si>
  <si>
    <t>Működési célú pénzeszközátadás államháztartáson kívülre</t>
  </si>
  <si>
    <t>Tát Nagyközség Önkorm. Iskola társulásra átadott pénzeszköz          (2012. év )</t>
  </si>
  <si>
    <t xml:space="preserve">          gépjárműadó  40 !% saját</t>
  </si>
  <si>
    <t>A hozzájárulások és támogatások összesítése (aktuális összeg):</t>
  </si>
  <si>
    <t>Támogatás (Ft)</t>
  </si>
  <si>
    <t>I.1.a) Önkormányzati hivatal működésének támogatása</t>
  </si>
  <si>
    <t>2013. év első négy hónapjának átmeneti támogatása - elismert hivatali létszám alapján</t>
  </si>
  <si>
    <t>2013. május 1-jétől 8 havi időarányos támogatás - elismert hivatali létszám alapján</t>
  </si>
  <si>
    <t>I.1.b) Település-üzemeltetéshez kapcsolódó feladatellátás támogatása</t>
  </si>
  <si>
    <t>I.1.c) Beszámítás összege</t>
  </si>
  <si>
    <t>I.1. a-c) jogcímen nyújtott támogatás összesen</t>
  </si>
  <si>
    <t>I.1.d) Egyéb kötelező önkormányzati feladatok támogatása</t>
  </si>
  <si>
    <t>1. A települési  önkormányzatok működésének támogatása</t>
  </si>
  <si>
    <t>2. Megyei önkormányzatok működésének támogatása</t>
  </si>
  <si>
    <t>I. ÁLTALÁNOS FELADATOK TÁMOGATÁSA ÖSSZESEN</t>
  </si>
  <si>
    <t>II.3.a) Ingyenes és kedvezményes gyermekétkeztetés támogatása</t>
  </si>
  <si>
    <t xml:space="preserve">II.3.b) Óvodai, iskolai étkeztetés támogatása </t>
  </si>
  <si>
    <t xml:space="preserve"> II. 4. Társulás által fenntartott óvodákba bejáró gyermekek utaztatásának támogatása </t>
  </si>
  <si>
    <t>II. KÖZNEVELÉS TÁMOGATÁSA ÖSSZESEN</t>
  </si>
  <si>
    <t>III.2. Hozzájárulás a pénzbeli szociális ellátásokhoz</t>
  </si>
  <si>
    <t>III: SZOCIÁLIS FELADATOK TÁMOGATÁSA ÖSSZESEN</t>
  </si>
  <si>
    <r>
      <t xml:space="preserve">Könyvtári, közművelődési és múzeumi feladatok támogatása </t>
    </r>
    <r>
      <rPr>
        <i/>
        <sz val="8"/>
        <color indexed="8"/>
        <rFont val="Times New Roman"/>
        <family val="1"/>
      </rPr>
      <t xml:space="preserve">(2. sz. melléklet IV. 1. pontja) </t>
    </r>
  </si>
  <si>
    <t>IV. A TELEPÜLÉSI ÖNKORMÁNYZATOK KULTURÁLIS FELADATAINAK TÁMOGATÁSA ÖSSZESEN</t>
  </si>
  <si>
    <t>Lakosság szám: 2012. január 1-én                 887 fő</t>
  </si>
  <si>
    <t>Helyi önkormányzatok egyes költségvetési kapcsolatokból számított bevételei összesen :</t>
  </si>
  <si>
    <t>7. számú melléklet</t>
  </si>
  <si>
    <t>8. számú melléklet</t>
  </si>
  <si>
    <t>9. számú melléklet</t>
  </si>
  <si>
    <t>Dologi kiadások összesítése</t>
  </si>
  <si>
    <t>960302 Köztemető-fennt.</t>
  </si>
  <si>
    <t>3. számú melléklet</t>
  </si>
  <si>
    <t>Önként vállalt feladatok</t>
  </si>
  <si>
    <t>Mogyorósbány Község  általános működésének és ágazati feladatainak 2013. évi támogatása</t>
  </si>
  <si>
    <t xml:space="preserve">                                    </t>
  </si>
  <si>
    <t>1.1 Megyei Önk.-tól kamatmentes kölcsön felv.</t>
  </si>
  <si>
    <t>Rendezvények</t>
  </si>
  <si>
    <t xml:space="preserve">Művelődési ház terv </t>
  </si>
  <si>
    <t>Kamatmentes felhalmozási kölcsön KEM</t>
  </si>
  <si>
    <t>Felmozási célú kölcsön felvétele</t>
  </si>
  <si>
    <t xml:space="preserve"> KDOP.  4.2.1/B-11 Felszabadulás utca- Alkotmány utca- Régi postaköz felújítás</t>
  </si>
  <si>
    <t>K.D:O.P 4.2.1/B 11 Felszab.út-Alkotmány u.-Régi post. Felúj.</t>
  </si>
  <si>
    <t>X.</t>
  </si>
  <si>
    <t xml:space="preserve"> XI.</t>
  </si>
  <si>
    <t>XII.</t>
  </si>
  <si>
    <t>Tát Nagyközség Önkorm. óvoda társulásra átadott pénzeszköz</t>
  </si>
  <si>
    <t>Táti Közös Önkormányzati Hivatalra átadott pénzeszköz</t>
  </si>
  <si>
    <t>2013. évi eredeti előirányzat</t>
  </si>
  <si>
    <t>2013. évi módosított előirányzat</t>
  </si>
  <si>
    <t>4. Egyéb központi támogatás  - bérkompenzálás</t>
  </si>
  <si>
    <t>E Ft-ban</t>
  </si>
  <si>
    <t>E.</t>
  </si>
  <si>
    <t>11. melléklet</t>
  </si>
  <si>
    <t>10. melléklet</t>
  </si>
  <si>
    <t>a 2/2013. (II.28.) önkormányzati rendelethez*</t>
  </si>
  <si>
    <t>15. számú melléklet</t>
  </si>
  <si>
    <t>* Sorszámozását 13. számú mellékletre módosította a 4/2013. (IV.25.). önkormányzati rendelet</t>
  </si>
  <si>
    <t xml:space="preserve">2013. eredeti előirányzat
</t>
  </si>
  <si>
    <t>eredeti</t>
  </si>
  <si>
    <t>előirányzat</t>
  </si>
  <si>
    <t>módosított</t>
  </si>
  <si>
    <t>Működési célú pénzeszköz átadás</t>
  </si>
  <si>
    <t>társadalom és szociálpolitikai juttatások</t>
  </si>
  <si>
    <t>államháztartáson kívülre</t>
  </si>
  <si>
    <t>Munkaadót terhelő járulékok</t>
  </si>
  <si>
    <t>Kölcsön, hitel, törlesztés</t>
  </si>
  <si>
    <t>Támogatásértékű működési kiadás</t>
  </si>
  <si>
    <t>Társadalom és szociálpolitikai juttatás</t>
  </si>
  <si>
    <t>Működés célú pénzeszköz átadás</t>
  </si>
  <si>
    <t>Tartalékok</t>
  </si>
  <si>
    <t>Szállítási szolgáltatás</t>
  </si>
  <si>
    <t>Vásárolt közszolgáltatás</t>
  </si>
  <si>
    <t>Eredeti</t>
  </si>
  <si>
    <t>Módosított</t>
  </si>
  <si>
    <t>Kiszámlázott szolgáltatás bevétele</t>
  </si>
  <si>
    <t>Véglegesen átvett pénzeszközök</t>
  </si>
  <si>
    <t>Továbbszámlázott szolgáltatás kiadásai</t>
  </si>
  <si>
    <t>562912 Óvodai intézményi étkeztetés</t>
  </si>
  <si>
    <t>562913 Iskolai intézményi étkeztetés</t>
  </si>
  <si>
    <t>Zenekar támogatása</t>
  </si>
  <si>
    <t>Zenekarnak nyújtott támogatás</t>
  </si>
  <si>
    <t>Tát Nagyk. Önkorm. 2012-re tásulás elszámolása</t>
  </si>
  <si>
    <t>9/a.számú melléklet</t>
  </si>
  <si>
    <t>1. sz. melléklet a 2/2013. (II.28.) önkormányzati rendelethez*</t>
  </si>
  <si>
    <t>*Módosította a 6/2013. (VI.26.) önkormányzati rendelet 1. melléklete</t>
  </si>
  <si>
    <t>2. melléklet a 2/2013. (II. 28.) önkormányzati rendelethez*</t>
  </si>
  <si>
    <t>*Módosította a 6/2013. (VI.26.) önkormányzati rendelet 2. melléklete</t>
  </si>
  <si>
    <t>2/a. számú melléklet a 2/2013. (II.28.) önkormányzati rendelethez*</t>
  </si>
  <si>
    <t>*Módosította a 6/2013. (VI.26.) önkormányzati rendelet 3. melléklete</t>
  </si>
  <si>
    <t>*Módosította a 6/2013. (VI.26.) önkormányzati rendelet 4. melléklete</t>
  </si>
  <si>
    <t>*Módosította a 6/2013. (VI.26.) önkormányzati rendelet 5. melléklete</t>
  </si>
  <si>
    <t>*Módosította a 6/2013. (VI.26.) önkormányzati rendelet 6. melléklete</t>
  </si>
  <si>
    <t>5. számú melléklet a 2/2013. (II.28.) önkormányzati rendelethez*</t>
  </si>
  <si>
    <t>*Módosította a 6/2013. (VI.26.) önkormányzati rendelet 7. melléklete</t>
  </si>
  <si>
    <t>6. számú melléklet a 2/2013. (II.28.) önkormányzati rendelethez*</t>
  </si>
  <si>
    <t>*Módosította a 6/2013. (VI.26.) önkormányzati rendelet 8. melléklete</t>
  </si>
  <si>
    <t>*Módosította a 6/2013. (VI.26.) önkormányzati rendelet 9. melléklete</t>
  </si>
  <si>
    <t>*Módosította a 6/2013. (VI.26.) önkormányzati rendelet 10. melléklete</t>
  </si>
  <si>
    <t>*Módosította a 6/2013. (VI.26.) önkormányzati rendelet 11. melléklete</t>
  </si>
  <si>
    <t>*Módosította a 6/2013. (VI.26.) önkormányzati rendelet 12. melléklete</t>
  </si>
  <si>
    <t>*Módosította a 6/2013. (VI.26.) önkormányzati rendelet 13. melléklete</t>
  </si>
  <si>
    <t>*Módosította a 6/2013. (VI.26.) önkormányzati rendelet 14. melléklete</t>
  </si>
  <si>
    <t>*Módosította a 6/2013. (VI.26.) önkormányzati rendelet 15. melléklete</t>
  </si>
  <si>
    <t xml:space="preserve"> a 2/2013. (II.28.) önkormányzati rendelethez*</t>
  </si>
  <si>
    <t>*Módosította a 6/2013. (VI.26.) önkormányzati rendelet 16. melléklete</t>
  </si>
  <si>
    <t>*Módosította a 6/2013. (VI.26.) önkormányzati rendelet 17. melléklete</t>
  </si>
  <si>
    <t>*Módosította a 6/2013. (VI.26.) önkormányzati rendelet 18. melléklete</t>
  </si>
  <si>
    <t>*Módosította a 6/2013. (VI.26.) önkormányzati rendelet 19. melléklete</t>
  </si>
  <si>
    <t>2013. 06. módosított előirányzat</t>
  </si>
  <si>
    <t>2013.09. módosított előirányzat</t>
  </si>
  <si>
    <t>2013. 09. módosított előirányzat</t>
  </si>
  <si>
    <t>2013.06. módosított előirányzat</t>
  </si>
  <si>
    <t>Óvodai étkeztetés</t>
  </si>
  <si>
    <t>Iskolai étkeztetés</t>
  </si>
  <si>
    <t>Intézményi ellátási díj</t>
  </si>
  <si>
    <t>Igazgatási díj, kártérítés, szol. ellenérték</t>
  </si>
  <si>
    <t>06.M:</t>
  </si>
  <si>
    <t>06. M:</t>
  </si>
  <si>
    <t>Közfoglalkoztatottak</t>
  </si>
  <si>
    <t>Személyi juttatás összesen</t>
  </si>
  <si>
    <t>Munkaadót terhelő járulékok összesen</t>
  </si>
  <si>
    <t>Készletbeszerzés</t>
  </si>
  <si>
    <t>Kommunikációs szolgáltatás</t>
  </si>
  <si>
    <t>09.M:</t>
  </si>
  <si>
    <t>2013.04.</t>
  </si>
  <si>
    <t>2013.06.</t>
  </si>
  <si>
    <t>2013.09.</t>
  </si>
  <si>
    <t xml:space="preserve">2013.06. módosított előirányzat
</t>
  </si>
  <si>
    <t xml:space="preserve">2013. 09. módosított előirányzat
</t>
  </si>
  <si>
    <t>09. M:</t>
  </si>
  <si>
    <t>Szőlősor utca</t>
  </si>
  <si>
    <t>Felszabadulás u. 51-70.</t>
  </si>
  <si>
    <t>Vörösmarty utca</t>
  </si>
  <si>
    <t>3. Szerkezetátalakítási tartalék</t>
  </si>
  <si>
    <t>2.Egyes jövedelempótló támogatások (FHT, lakásfennt.)</t>
  </si>
  <si>
    <t>1.1 Nemzetiségi önkormányzattól</t>
  </si>
  <si>
    <t>1.2. KEM Önkormányzattól átvett pénzezsköz</t>
  </si>
  <si>
    <t>1.3 Körjegyzőségtől átvett pénzeszköz</t>
  </si>
  <si>
    <t>1.4 Központi ktg-i szervtől ( pénbeli tám.)</t>
  </si>
  <si>
    <t>1.5 Munkaügyi központtól kapott támogatás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</si>
</sst>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00"/>
    <numFmt numFmtId="167" formatCode="yyyy\-mm\-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_-* #,##0.0\ _F_t_-;\-* #,##0.0\ _F_t_-;_-* &quot;-&quot;??\ _F_t_-;_-@_-"/>
    <numFmt numFmtId="173" formatCode="_-* #,##0\ _F_t_-;\-* #,##0\ _F_t_-;_-* &quot;-&quot;??\ _F_t_-;_-@_-"/>
    <numFmt numFmtId="174" formatCode="0.0000"/>
    <numFmt numFmtId="175" formatCode="0.000"/>
    <numFmt numFmtId="176" formatCode="0.0"/>
    <numFmt numFmtId="177" formatCode="#,##0.0"/>
    <numFmt numFmtId="178" formatCode="0.0%"/>
    <numFmt numFmtId="179" formatCode="mmm/yyyy"/>
  </numFmts>
  <fonts count="63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1"/>
      <name val="Arial CE"/>
      <family val="0"/>
    </font>
    <font>
      <sz val="9"/>
      <name val="Arial CE"/>
      <family val="0"/>
    </font>
    <font>
      <b/>
      <sz val="16"/>
      <name val="Times New Roman CE"/>
      <family val="1"/>
    </font>
    <font>
      <sz val="8"/>
      <color indexed="8"/>
      <name val="Arial CE"/>
      <family val="2"/>
    </font>
    <font>
      <sz val="10"/>
      <color indexed="10"/>
      <name val="Times New Roman CE"/>
      <family val="0"/>
    </font>
    <font>
      <b/>
      <vertAlign val="superscript"/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 CE"/>
      <family val="0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Times New Roman CE"/>
      <family val="0"/>
    </font>
    <font>
      <b/>
      <sz val="6"/>
      <name val="Arial CE"/>
      <family val="2"/>
    </font>
    <font>
      <sz val="6"/>
      <name val="Arial CE"/>
      <family val="0"/>
    </font>
    <font>
      <b/>
      <sz val="6"/>
      <name val="Arial"/>
      <family val="2"/>
    </font>
    <font>
      <sz val="12"/>
      <name val="Times New Roman"/>
      <family val="1"/>
    </font>
    <font>
      <sz val="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>
        <color indexed="63"/>
      </bottom>
    </border>
    <border>
      <left style="medium"/>
      <right/>
      <top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6" fillId="9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3" borderId="0" applyNumberFormat="0" applyBorder="0" applyAlignment="0" applyProtection="0"/>
    <xf numFmtId="0" fontId="47" fillId="7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4" borderId="7" applyNumberFormat="0" applyFont="0" applyAlignment="0" applyProtection="0"/>
    <xf numFmtId="0" fontId="46" fillId="9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9" borderId="0" applyNumberFormat="0" applyBorder="0" applyAlignment="0" applyProtection="0"/>
    <xf numFmtId="0" fontId="46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6" borderId="8" applyNumberFormat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17" borderId="0" applyNumberFormat="0" applyBorder="0" applyAlignment="0" applyProtection="0"/>
    <xf numFmtId="0" fontId="60" fillId="7" borderId="0" applyNumberFormat="0" applyBorder="0" applyAlignment="0" applyProtection="0"/>
    <xf numFmtId="0" fontId="61" fillId="16" borderId="1" applyNumberFormat="0" applyAlignment="0" applyProtection="0"/>
    <xf numFmtId="9" fontId="0" fillId="0" borderId="0" applyFont="0" applyFill="0" applyBorder="0" applyAlignment="0" applyProtection="0"/>
  </cellStyleXfs>
  <cellXfs count="1051">
    <xf numFmtId="0" fontId="0" fillId="0" borderId="0" xfId="0" applyAlignment="1">
      <alignment/>
    </xf>
    <xf numFmtId="0" fontId="0" fillId="0" borderId="0" xfId="62" applyFont="1" applyFill="1">
      <alignment/>
      <protection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62" applyFill="1">
      <alignment/>
      <protection/>
    </xf>
    <xf numFmtId="0" fontId="11" fillId="0" borderId="0" xfId="62" applyFont="1" applyFill="1">
      <alignment/>
      <protection/>
    </xf>
    <xf numFmtId="0" fontId="12" fillId="0" borderId="0" xfId="62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Border="1" applyAlignment="1">
      <alignment horizontal="left" vertical="center"/>
    </xf>
    <xf numFmtId="0" fontId="11" fillId="0" borderId="0" xfId="62" applyFont="1" applyFill="1" applyBorder="1" applyAlignment="1" applyProtection="1">
      <alignment horizontal="left" vertical="center" wrapText="1"/>
      <protection/>
    </xf>
    <xf numFmtId="0" fontId="5" fillId="0" borderId="0" xfId="62" applyFont="1" applyFill="1">
      <alignment/>
      <protection/>
    </xf>
    <xf numFmtId="0" fontId="5" fillId="0" borderId="0" xfId="62" applyFont="1" applyFill="1" applyAlignment="1">
      <alignment horizontal="center"/>
      <protection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 horizontal="center"/>
    </xf>
    <xf numFmtId="167" fontId="0" fillId="0" borderId="0" xfId="0" applyNumberFormat="1" applyAlignment="1">
      <alignment horizontal="left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3" fontId="14" fillId="0" borderId="11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5" fillId="18" borderId="11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5" fillId="18" borderId="10" xfId="0" applyFont="1" applyFill="1" applyBorder="1" applyAlignment="1">
      <alignment/>
    </xf>
    <xf numFmtId="3" fontId="15" fillId="18" borderId="10" xfId="0" applyNumberFormat="1" applyFont="1" applyFill="1" applyBorder="1" applyAlignment="1">
      <alignment horizontal="right"/>
    </xf>
    <xf numFmtId="3" fontId="0" fillId="18" borderId="10" xfId="0" applyNumberFormat="1" applyFill="1" applyBorder="1" applyAlignment="1">
      <alignment horizontal="right"/>
    </xf>
    <xf numFmtId="0" fontId="20" fillId="0" borderId="10" xfId="0" applyFont="1" applyBorder="1" applyAlignment="1">
      <alignment/>
    </xf>
    <xf numFmtId="0" fontId="20" fillId="17" borderId="10" xfId="0" applyFont="1" applyFill="1" applyBorder="1" applyAlignment="1">
      <alignment/>
    </xf>
    <xf numFmtId="3" fontId="20" fillId="17" borderId="10" xfId="0" applyNumberFormat="1" applyFont="1" applyFill="1" applyBorder="1" applyAlignment="1">
      <alignment horizontal="right"/>
    </xf>
    <xf numFmtId="3" fontId="15" fillId="0" borderId="12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164" fontId="5" fillId="0" borderId="0" xfId="0" applyNumberFormat="1" applyFont="1" applyFill="1" applyAlignment="1">
      <alignment horizontal="right" wrapText="1"/>
    </xf>
    <xf numFmtId="0" fontId="0" fillId="4" borderId="0" xfId="62" applyFont="1" applyFill="1">
      <alignment/>
      <protection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67" applyFont="1" applyAlignment="1">
      <alignment horizontal="center"/>
    </xf>
    <xf numFmtId="0" fontId="5" fillId="0" borderId="0" xfId="0" applyFont="1" applyAlignment="1">
      <alignment/>
    </xf>
    <xf numFmtId="167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16" borderId="10" xfId="0" applyFill="1" applyBorder="1" applyAlignment="1">
      <alignment/>
    </xf>
    <xf numFmtId="0" fontId="14" fillId="0" borderId="13" xfId="0" applyFont="1" applyBorder="1" applyAlignment="1">
      <alignment horizontal="left" vertical="center"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indent="1"/>
    </xf>
    <xf numFmtId="0" fontId="11" fillId="0" borderId="0" xfId="0" applyFont="1" applyBorder="1" applyAlignment="1" applyProtection="1">
      <alignment horizontal="left" vertical="center" indent="1"/>
      <protection locked="0"/>
    </xf>
    <xf numFmtId="3" fontId="11" fillId="0" borderId="0" xfId="0" applyNumberFormat="1" applyFont="1" applyBorder="1" applyAlignment="1" applyProtection="1">
      <alignment horizontal="right" vertical="center" indent="1"/>
      <protection locked="0"/>
    </xf>
    <xf numFmtId="3" fontId="14" fillId="16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3" fillId="0" borderId="0" xfId="0" applyNumberFormat="1" applyFont="1" applyBorder="1" applyAlignment="1">
      <alignment/>
    </xf>
    <xf numFmtId="3" fontId="14" fillId="0" borderId="12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11" fillId="0" borderId="10" xfId="0" applyFont="1" applyBorder="1" applyAlignment="1">
      <alignment horizontal="right" vertical="center" indent="1"/>
    </xf>
    <xf numFmtId="3" fontId="1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1" fillId="0" borderId="0" xfId="0" applyFont="1" applyAlignment="1">
      <alignment/>
    </xf>
    <xf numFmtId="0" fontId="10" fillId="18" borderId="10" xfId="62" applyFont="1" applyFill="1" applyBorder="1" applyAlignment="1" applyProtection="1">
      <alignment horizontal="left" vertical="center" wrapText="1" indent="1"/>
      <protection/>
    </xf>
    <xf numFmtId="0" fontId="10" fillId="0" borderId="10" xfId="62" applyFont="1" applyFill="1" applyBorder="1" applyAlignment="1" applyProtection="1">
      <alignment horizontal="left" vertical="center" wrapText="1" indent="1"/>
      <protection/>
    </xf>
    <xf numFmtId="0" fontId="11" fillId="0" borderId="10" xfId="62" applyFont="1" applyFill="1" applyBorder="1" applyAlignment="1" applyProtection="1">
      <alignment horizontal="left" vertical="center" wrapText="1" indent="1"/>
      <protection/>
    </xf>
    <xf numFmtId="0" fontId="10" fillId="16" borderId="10" xfId="62" applyFont="1" applyFill="1" applyBorder="1" applyAlignment="1" applyProtection="1">
      <alignment horizontal="left" vertical="center" wrapText="1" indent="1"/>
      <protection/>
    </xf>
    <xf numFmtId="0" fontId="25" fillId="0" borderId="10" xfId="62" applyFont="1" applyFill="1" applyBorder="1" applyAlignment="1" applyProtection="1">
      <alignment horizontal="left" vertical="center" wrapText="1" indent="1"/>
      <protection/>
    </xf>
    <xf numFmtId="0" fontId="11" fillId="0" borderId="10" xfId="62" applyFont="1" applyFill="1" applyBorder="1" applyAlignment="1" applyProtection="1">
      <alignment horizontal="left" vertical="center" wrapText="1" indent="2"/>
      <protection/>
    </xf>
    <xf numFmtId="0" fontId="26" fillId="2" borderId="10" xfId="62" applyFont="1" applyFill="1" applyBorder="1" applyAlignment="1" applyProtection="1">
      <alignment horizontal="left" vertical="center" wrapText="1" indent="1"/>
      <protection/>
    </xf>
    <xf numFmtId="0" fontId="26" fillId="18" borderId="10" xfId="62" applyFont="1" applyFill="1" applyBorder="1" applyAlignment="1" applyProtection="1">
      <alignment horizontal="left" vertical="center" wrapText="1" indent="1"/>
      <protection/>
    </xf>
    <xf numFmtId="0" fontId="25" fillId="18" borderId="10" xfId="62" applyFont="1" applyFill="1" applyBorder="1" applyAlignment="1" applyProtection="1">
      <alignment horizontal="left" vertical="center" wrapText="1" indent="1"/>
      <protection/>
    </xf>
    <xf numFmtId="0" fontId="11" fillId="0" borderId="10" xfId="62" applyFont="1" applyFill="1" applyBorder="1" applyAlignment="1" applyProtection="1">
      <alignment vertical="top" wrapText="1"/>
      <protection/>
    </xf>
    <xf numFmtId="0" fontId="11" fillId="0" borderId="10" xfId="62" applyFont="1" applyFill="1" applyBorder="1" applyAlignment="1" applyProtection="1">
      <alignment vertical="center" wrapText="1"/>
      <protection/>
    </xf>
    <xf numFmtId="0" fontId="10" fillId="18" borderId="10" xfId="62" applyFont="1" applyFill="1" applyBorder="1" applyAlignment="1" applyProtection="1">
      <alignment vertical="center" wrapText="1"/>
      <protection/>
    </xf>
    <xf numFmtId="0" fontId="11" fillId="0" borderId="10" xfId="62" applyFont="1" applyFill="1" applyBorder="1" applyAlignment="1" applyProtection="1">
      <alignment horizontal="left" indent="1"/>
      <protection/>
    </xf>
    <xf numFmtId="164" fontId="10" fillId="18" borderId="10" xfId="62" applyNumberFormat="1" applyFont="1" applyFill="1" applyBorder="1" applyAlignment="1" applyProtection="1">
      <alignment vertical="center" wrapText="1"/>
      <protection/>
    </xf>
    <xf numFmtId="1" fontId="11" fillId="0" borderId="10" xfId="62" applyNumberFormat="1" applyFont="1" applyFill="1" applyBorder="1" applyAlignment="1" applyProtection="1">
      <alignment horizontal="left" vertical="center" wrapText="1" indent="1"/>
      <protection/>
    </xf>
    <xf numFmtId="0" fontId="11" fillId="16" borderId="10" xfId="62" applyFont="1" applyFill="1" applyBorder="1" applyAlignment="1" applyProtection="1">
      <alignment horizontal="left" vertical="center" wrapText="1" indent="1"/>
      <protection/>
    </xf>
    <xf numFmtId="0" fontId="10" fillId="0" borderId="10" xfId="62" applyFont="1" applyFill="1" applyBorder="1" applyAlignment="1" applyProtection="1">
      <alignment vertical="center" wrapText="1"/>
      <protection/>
    </xf>
    <xf numFmtId="0" fontId="11" fillId="0" borderId="10" xfId="62" applyFont="1" applyFill="1" applyBorder="1">
      <alignment/>
      <protection/>
    </xf>
    <xf numFmtId="0" fontId="0" fillId="0" borderId="15" xfId="0" applyBorder="1" applyAlignment="1">
      <alignment/>
    </xf>
    <xf numFmtId="0" fontId="9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3" fillId="4" borderId="10" xfId="0" applyFont="1" applyFill="1" applyBorder="1" applyAlignment="1">
      <alignment/>
    </xf>
    <xf numFmtId="0" fontId="10" fillId="0" borderId="10" xfId="62" applyFont="1" applyFill="1" applyBorder="1" applyAlignment="1" applyProtection="1">
      <alignment horizontal="left" vertical="center" wrapText="1"/>
      <protection/>
    </xf>
    <xf numFmtId="164" fontId="10" fillId="0" borderId="0" xfId="6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>
      <alignment horizontal="right" vertical="center" wrapText="1"/>
    </xf>
    <xf numFmtId="164" fontId="11" fillId="0" borderId="10" xfId="0" applyNumberFormat="1" applyFont="1" applyFill="1" applyBorder="1" applyAlignment="1" applyProtection="1">
      <alignment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0" fontId="10" fillId="0" borderId="10" xfId="62" applyFont="1" applyFill="1" applyBorder="1" applyAlignment="1" applyProtection="1">
      <alignment horizontal="center" vertical="center" wrapText="1"/>
      <protection/>
    </xf>
    <xf numFmtId="164" fontId="10" fillId="18" borderId="10" xfId="62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6" fillId="0" borderId="18" xfId="0" applyNumberFormat="1" applyFont="1" applyFill="1" applyBorder="1" applyAlignment="1" applyProtection="1">
      <alignment vertical="center" wrapText="1"/>
      <protection locked="0"/>
    </xf>
    <xf numFmtId="3" fontId="14" fillId="0" borderId="19" xfId="0" applyNumberFormat="1" applyFont="1" applyBorder="1" applyAlignment="1">
      <alignment horizontal="right" vertical="center"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3" fontId="13" fillId="0" borderId="10" xfId="0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3" fontId="13" fillId="7" borderId="10" xfId="0" applyNumberFormat="1" applyFont="1" applyFill="1" applyBorder="1" applyAlignment="1">
      <alignment/>
    </xf>
    <xf numFmtId="3" fontId="14" fillId="18" borderId="11" xfId="0" applyNumberFormat="1" applyFont="1" applyFill="1" applyBorder="1" applyAlignment="1">
      <alignment horizontal="center" vertical="center"/>
    </xf>
    <xf numFmtId="3" fontId="14" fillId="18" borderId="11" xfId="0" applyNumberFormat="1" applyFont="1" applyFill="1" applyBorder="1" applyAlignment="1">
      <alignment horizontal="right" vertical="center"/>
    </xf>
    <xf numFmtId="3" fontId="14" fillId="18" borderId="12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49" fontId="11" fillId="0" borderId="10" xfId="62" applyNumberFormat="1" applyFont="1" applyFill="1" applyBorder="1" applyAlignment="1" applyProtection="1">
      <alignment horizontal="left" vertical="center" wrapText="1" indent="1"/>
      <protection/>
    </xf>
    <xf numFmtId="49" fontId="10" fillId="16" borderId="10" xfId="62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62" applyFont="1" applyFill="1" applyBorder="1" applyAlignment="1" applyProtection="1">
      <alignment horizontal="center" vertical="center" wrapText="1"/>
      <protection/>
    </xf>
    <xf numFmtId="0" fontId="10" fillId="0" borderId="12" xfId="62" applyFont="1" applyFill="1" applyBorder="1" applyAlignment="1" applyProtection="1">
      <alignment horizontal="center" vertical="center" wrapText="1"/>
      <protection/>
    </xf>
    <xf numFmtId="49" fontId="11" fillId="2" borderId="10" xfId="62" applyNumberFormat="1" applyFont="1" applyFill="1" applyBorder="1" applyAlignment="1" applyProtection="1">
      <alignment horizontal="left" vertical="center" wrapText="1" indent="1"/>
      <protection/>
    </xf>
    <xf numFmtId="49" fontId="11" fillId="18" borderId="10" xfId="62" applyNumberFormat="1" applyFont="1" applyFill="1" applyBorder="1" applyAlignment="1" applyProtection="1">
      <alignment horizontal="left" vertical="center" wrapText="1" indent="1"/>
      <protection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indent="1"/>
    </xf>
    <xf numFmtId="0" fontId="11" fillId="0" borderId="14" xfId="0" applyFont="1" applyBorder="1" applyAlignment="1">
      <alignment horizontal="right" vertical="center" indent="1"/>
    </xf>
    <xf numFmtId="14" fontId="16" fillId="0" borderId="10" xfId="0" applyNumberFormat="1" applyFont="1" applyBorder="1" applyAlignment="1">
      <alignment horizontal="center"/>
    </xf>
    <xf numFmtId="0" fontId="4" fillId="0" borderId="10" xfId="62" applyFont="1" applyFill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 applyProtection="1">
      <alignment vertical="center" wrapText="1"/>
      <protection/>
    </xf>
    <xf numFmtId="0" fontId="5" fillId="0" borderId="22" xfId="0" applyFont="1" applyFill="1" applyBorder="1" applyAlignment="1">
      <alignment/>
    </xf>
    <xf numFmtId="0" fontId="5" fillId="0" borderId="23" xfId="0" applyFont="1" applyBorder="1" applyAlignment="1">
      <alignment/>
    </xf>
    <xf numFmtId="14" fontId="13" fillId="0" borderId="24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3" fontId="0" fillId="0" borderId="17" xfId="0" applyNumberFormat="1" applyFill="1" applyBorder="1" applyAlignment="1">
      <alignment/>
    </xf>
    <xf numFmtId="0" fontId="13" fillId="4" borderId="16" xfId="0" applyFont="1" applyFill="1" applyBorder="1" applyAlignment="1">
      <alignment/>
    </xf>
    <xf numFmtId="0" fontId="13" fillId="4" borderId="17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0" fillId="0" borderId="17" xfId="0" applyBorder="1" applyAlignment="1">
      <alignment/>
    </xf>
    <xf numFmtId="0" fontId="13" fillId="4" borderId="25" xfId="0" applyFont="1" applyFill="1" applyBorder="1" applyAlignment="1">
      <alignment/>
    </xf>
    <xf numFmtId="3" fontId="13" fillId="4" borderId="26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0" fillId="18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 wrapText="1"/>
    </xf>
    <xf numFmtId="3" fontId="1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27" fillId="0" borderId="0" xfId="57" applyFont="1" applyFill="1" applyBorder="1" applyAlignment="1">
      <alignment vertical="center"/>
      <protection/>
    </xf>
    <xf numFmtId="0" fontId="31" fillId="0" borderId="0" xfId="57" applyFont="1" applyFill="1" applyBorder="1">
      <alignment/>
      <protection/>
    </xf>
    <xf numFmtId="0" fontId="27" fillId="0" borderId="0" xfId="65" applyFont="1" applyBorder="1" applyAlignment="1">
      <alignment horizontal="center" vertical="center"/>
      <protection/>
    </xf>
    <xf numFmtId="0" fontId="32" fillId="0" borderId="0" xfId="64" applyFont="1" applyBorder="1" applyAlignment="1">
      <alignment vertical="center"/>
      <protection/>
    </xf>
    <xf numFmtId="0" fontId="33" fillId="0" borderId="27" xfId="57" applyFont="1" applyBorder="1" applyAlignment="1">
      <alignment horizontal="center" vertical="center"/>
      <protection/>
    </xf>
    <xf numFmtId="3" fontId="33" fillId="0" borderId="24" xfId="57" applyNumberFormat="1" applyFont="1" applyBorder="1" applyAlignment="1">
      <alignment horizontal="center"/>
      <protection/>
    </xf>
    <xf numFmtId="3" fontId="27" fillId="0" borderId="17" xfId="64" applyNumberFormat="1" applyFont="1" applyFill="1" applyBorder="1" applyAlignment="1">
      <alignment horizontal="right" vertical="center"/>
      <protection/>
    </xf>
    <xf numFmtId="3" fontId="30" fillId="0" borderId="17" xfId="64" applyNumberFormat="1" applyFont="1" applyFill="1" applyBorder="1" applyAlignment="1">
      <alignment horizontal="right" vertical="center"/>
      <protection/>
    </xf>
    <xf numFmtId="3" fontId="34" fillId="0" borderId="17" xfId="0" applyNumberFormat="1" applyFont="1" applyFill="1" applyBorder="1" applyAlignment="1">
      <alignment horizontal="right"/>
    </xf>
    <xf numFmtId="3" fontId="33" fillId="0" borderId="17" xfId="0" applyNumberFormat="1" applyFont="1" applyFill="1" applyBorder="1" applyAlignment="1">
      <alignment horizontal="right"/>
    </xf>
    <xf numFmtId="3" fontId="33" fillId="0" borderId="24" xfId="0" applyNumberFormat="1" applyFont="1" applyFill="1" applyBorder="1" applyAlignment="1">
      <alignment horizontal="right"/>
    </xf>
    <xf numFmtId="3" fontId="33" fillId="0" borderId="26" xfId="0" applyNumberFormat="1" applyFont="1" applyFill="1" applyBorder="1" applyAlignment="1">
      <alignment horizontal="right"/>
    </xf>
    <xf numFmtId="3" fontId="33" fillId="0" borderId="28" xfId="0" applyNumberFormat="1" applyFont="1" applyFill="1" applyBorder="1" applyAlignment="1">
      <alignment horizontal="right"/>
    </xf>
    <xf numFmtId="3" fontId="33" fillId="0" borderId="29" xfId="0" applyNumberFormat="1" applyFont="1" applyFill="1" applyBorder="1" applyAlignment="1">
      <alignment horizontal="right"/>
    </xf>
    <xf numFmtId="3" fontId="36" fillId="0" borderId="26" xfId="0" applyNumberFormat="1" applyFont="1" applyFill="1" applyBorder="1" applyAlignment="1">
      <alignment horizontal="right" vertical="center"/>
    </xf>
    <xf numFmtId="0" fontId="29" fillId="0" borderId="0" xfId="57" applyFont="1" applyFill="1" applyBorder="1" applyAlignment="1">
      <alignment vertical="center"/>
      <protection/>
    </xf>
    <xf numFmtId="0" fontId="28" fillId="0" borderId="0" xfId="57" applyFont="1" applyFill="1" applyBorder="1" applyAlignment="1">
      <alignment vertical="center" wrapText="1"/>
      <protection/>
    </xf>
    <xf numFmtId="0" fontId="27" fillId="0" borderId="30" xfId="64" applyFont="1" applyBorder="1" applyAlignment="1">
      <alignment horizontal="center" vertical="center"/>
      <protection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/>
    </xf>
    <xf numFmtId="0" fontId="37" fillId="0" borderId="14" xfId="0" applyFont="1" applyFill="1" applyBorder="1" applyAlignment="1">
      <alignment horizontal="left"/>
    </xf>
    <xf numFmtId="0" fontId="33" fillId="0" borderId="31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Fill="1" applyAlignment="1">
      <alignment vertical="center"/>
    </xf>
    <xf numFmtId="0" fontId="5" fillId="0" borderId="0" xfId="62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60" applyFont="1">
      <alignment/>
      <protection/>
    </xf>
    <xf numFmtId="0" fontId="31" fillId="0" borderId="0" xfId="60">
      <alignment/>
      <protection/>
    </xf>
    <xf numFmtId="164" fontId="10" fillId="18" borderId="32" xfId="62" applyNumberFormat="1" applyFont="1" applyFill="1" applyBorder="1" applyAlignment="1" applyProtection="1">
      <alignment horizontal="center" vertical="center" wrapText="1"/>
      <protection/>
    </xf>
    <xf numFmtId="173" fontId="11" fillId="0" borderId="32" xfId="40" applyNumberFormat="1" applyFont="1" applyBorder="1" applyAlignment="1">
      <alignment horizontal="center"/>
    </xf>
    <xf numFmtId="164" fontId="10" fillId="16" borderId="32" xfId="62" applyNumberFormat="1" applyFont="1" applyFill="1" applyBorder="1" applyAlignment="1" applyProtection="1">
      <alignment horizontal="center" vertical="center" wrapText="1"/>
      <protection/>
    </xf>
    <xf numFmtId="164" fontId="10" fillId="0" borderId="32" xfId="62" applyNumberFormat="1" applyFont="1" applyFill="1" applyBorder="1" applyAlignment="1" applyProtection="1">
      <alignment horizontal="center" vertical="center" wrapText="1"/>
      <protection locked="0"/>
    </xf>
    <xf numFmtId="1" fontId="11" fillId="0" borderId="32" xfId="40" applyNumberFormat="1" applyFont="1" applyBorder="1" applyAlignment="1">
      <alignment horizontal="center"/>
    </xf>
    <xf numFmtId="3" fontId="11" fillId="0" borderId="32" xfId="40" applyNumberFormat="1" applyFont="1" applyBorder="1" applyAlignment="1">
      <alignment horizontal="center"/>
    </xf>
    <xf numFmtId="3" fontId="10" fillId="2" borderId="32" xfId="62" applyNumberFormat="1" applyFont="1" applyFill="1" applyBorder="1" applyAlignment="1" applyProtection="1">
      <alignment horizontal="center" vertical="center" wrapText="1"/>
      <protection/>
    </xf>
    <xf numFmtId="3" fontId="11" fillId="0" borderId="10" xfId="40" applyNumberFormat="1" applyFont="1" applyBorder="1" applyAlignment="1">
      <alignment horizontal="center"/>
    </xf>
    <xf numFmtId="3" fontId="10" fillId="18" borderId="10" xfId="62" applyNumberFormat="1" applyFont="1" applyFill="1" applyBorder="1" applyAlignment="1" applyProtection="1">
      <alignment horizontal="center" vertical="center" wrapText="1"/>
      <protection/>
    </xf>
    <xf numFmtId="3" fontId="11" fillId="18" borderId="10" xfId="62" applyNumberFormat="1" applyFont="1" applyFill="1" applyBorder="1" applyAlignment="1" applyProtection="1">
      <alignment horizontal="center" vertical="center" wrapText="1"/>
      <protection/>
    </xf>
    <xf numFmtId="3" fontId="10" fillId="18" borderId="10" xfId="62" applyNumberFormat="1" applyFont="1" applyFill="1" applyBorder="1" applyAlignment="1" applyProtection="1">
      <alignment horizontal="center" vertical="center" wrapText="1"/>
      <protection locked="0"/>
    </xf>
    <xf numFmtId="173" fontId="10" fillId="0" borderId="10" xfId="40" applyNumberFormat="1" applyFont="1" applyBorder="1" applyAlignment="1">
      <alignment horizontal="center"/>
    </xf>
    <xf numFmtId="173" fontId="11" fillId="0" borderId="10" xfId="40" applyNumberFormat="1" applyFont="1" applyBorder="1" applyAlignment="1">
      <alignment horizontal="center"/>
    </xf>
    <xf numFmtId="164" fontId="10" fillId="16" borderId="10" xfId="62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0" applyFont="1" applyBorder="1" applyAlignment="1">
      <alignment horizontal="center"/>
      <protection/>
    </xf>
    <xf numFmtId="164" fontId="10" fillId="0" borderId="10" xfId="62" applyNumberFormat="1" applyFont="1" applyFill="1" applyBorder="1" applyAlignment="1" applyProtection="1">
      <alignment horizontal="center" vertical="center" wrapText="1"/>
      <protection/>
    </xf>
    <xf numFmtId="164" fontId="11" fillId="0" borderId="0" xfId="60" applyNumberFormat="1" applyFont="1">
      <alignment/>
      <protection/>
    </xf>
    <xf numFmtId="164" fontId="11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60" applyBorder="1" applyAlignment="1">
      <alignment horizontal="center"/>
      <protection/>
    </xf>
    <xf numFmtId="0" fontId="10" fillId="0" borderId="10" xfId="60" applyFont="1" applyBorder="1">
      <alignment/>
      <protection/>
    </xf>
    <xf numFmtId="164" fontId="10" fillId="0" borderId="10" xfId="60" applyNumberFormat="1" applyFont="1" applyBorder="1" applyAlignment="1">
      <alignment horizontal="center"/>
      <protection/>
    </xf>
    <xf numFmtId="0" fontId="10" fillId="0" borderId="0" xfId="62" applyFont="1" applyFill="1" applyBorder="1" applyAlignment="1" applyProtection="1">
      <alignment horizontal="center" vertical="center" wrapText="1"/>
      <protection/>
    </xf>
    <xf numFmtId="164" fontId="10" fillId="0" borderId="0" xfId="62" applyNumberFormat="1" applyFont="1" applyFill="1" applyBorder="1" applyAlignment="1" applyProtection="1">
      <alignment horizontal="right" vertical="center" wrapText="1"/>
      <protection locked="0"/>
    </xf>
    <xf numFmtId="164" fontId="10" fillId="0" borderId="0" xfId="62" applyNumberFormat="1" applyFont="1" applyFill="1" applyBorder="1" applyAlignment="1" applyProtection="1">
      <alignment horizontal="right" vertical="center" wrapText="1"/>
      <protection/>
    </xf>
    <xf numFmtId="164" fontId="11" fillId="0" borderId="0" xfId="62" applyNumberFormat="1" applyFont="1" applyFill="1" applyBorder="1" applyAlignment="1" applyProtection="1">
      <alignment vertical="center" wrapText="1"/>
      <protection locked="0"/>
    </xf>
    <xf numFmtId="173" fontId="11" fillId="0" borderId="0" xfId="40" applyNumberFormat="1" applyFont="1" applyFill="1" applyBorder="1" applyAlignment="1">
      <alignment horizontal="right"/>
    </xf>
    <xf numFmtId="1" fontId="11" fillId="0" borderId="0" xfId="40" applyNumberFormat="1" applyFont="1" applyFill="1" applyBorder="1" applyAlignment="1">
      <alignment/>
    </xf>
    <xf numFmtId="173" fontId="11" fillId="0" borderId="0" xfId="40" applyNumberFormat="1" applyFont="1" applyFill="1" applyBorder="1" applyAlignment="1">
      <alignment/>
    </xf>
    <xf numFmtId="3" fontId="11" fillId="0" borderId="0" xfId="40" applyNumberFormat="1" applyFont="1" applyFill="1" applyBorder="1" applyAlignment="1">
      <alignment/>
    </xf>
    <xf numFmtId="3" fontId="10" fillId="0" borderId="0" xfId="62" applyNumberFormat="1" applyFont="1" applyFill="1" applyBorder="1" applyAlignment="1" applyProtection="1">
      <alignment horizontal="right" vertical="center" wrapText="1"/>
      <protection/>
    </xf>
    <xf numFmtId="3" fontId="11" fillId="0" borderId="0" xfId="40" applyNumberFormat="1" applyFont="1" applyFill="1" applyBorder="1" applyAlignment="1">
      <alignment horizontal="right"/>
    </xf>
    <xf numFmtId="3" fontId="11" fillId="0" borderId="0" xfId="62" applyNumberFormat="1" applyFont="1" applyFill="1" applyBorder="1" applyAlignment="1" applyProtection="1">
      <alignment horizontal="right" vertical="center" wrapText="1"/>
      <protection/>
    </xf>
    <xf numFmtId="3" fontId="10" fillId="0" borderId="0" xfId="62" applyNumberFormat="1" applyFont="1" applyFill="1" applyBorder="1" applyAlignment="1" applyProtection="1">
      <alignment horizontal="right" vertical="center" wrapText="1"/>
      <protection locked="0"/>
    </xf>
    <xf numFmtId="173" fontId="10" fillId="0" borderId="0" xfId="4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164" fontId="10" fillId="0" borderId="0" xfId="62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164" fontId="10" fillId="0" borderId="0" xfId="62" applyNumberFormat="1" applyFont="1" applyFill="1" applyBorder="1" applyAlignment="1" applyProtection="1">
      <alignment horizontal="center" vertical="center" wrapText="1"/>
      <protection/>
    </xf>
    <xf numFmtId="173" fontId="11" fillId="0" borderId="0" xfId="4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0" fillId="0" borderId="0" xfId="62" applyFont="1" applyFill="1" applyBorder="1" applyAlignment="1" applyProtection="1">
      <alignment horizontal="left" vertical="center" wrapText="1"/>
      <protection/>
    </xf>
    <xf numFmtId="49" fontId="11" fillId="0" borderId="0" xfId="62" applyNumberFormat="1" applyFont="1" applyFill="1" applyBorder="1" applyAlignment="1" applyProtection="1">
      <alignment horizontal="left" vertical="center" wrapText="1" indent="1"/>
      <protection/>
    </xf>
    <xf numFmtId="0" fontId="11" fillId="0" borderId="0" xfId="62" applyFont="1" applyFill="1" applyBorder="1" applyAlignment="1" applyProtection="1">
      <alignment horizontal="left" vertical="center" wrapText="1" indent="1"/>
      <protection/>
    </xf>
    <xf numFmtId="1" fontId="11" fillId="0" borderId="0" xfId="62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62" applyFont="1" applyFill="1" applyBorder="1" applyAlignment="1" applyProtection="1">
      <alignment horizontal="left" vertical="center" wrapText="1" indent="1"/>
      <protection/>
    </xf>
    <xf numFmtId="0" fontId="10" fillId="0" borderId="0" xfId="62" applyFont="1" applyFill="1" applyBorder="1" applyAlignment="1" applyProtection="1">
      <alignment vertical="center" wrapText="1"/>
      <protection/>
    </xf>
    <xf numFmtId="164" fontId="10" fillId="0" borderId="0" xfId="62" applyNumberFormat="1" applyFont="1" applyFill="1" applyBorder="1" applyAlignment="1" applyProtection="1">
      <alignment vertical="center" wrapText="1"/>
      <protection locked="0"/>
    </xf>
    <xf numFmtId="0" fontId="11" fillId="0" borderId="0" xfId="62" applyFont="1" applyFill="1" applyBorder="1">
      <alignment/>
      <protection/>
    </xf>
    <xf numFmtId="164" fontId="11" fillId="0" borderId="0" xfId="62" applyNumberFormat="1" applyFont="1" applyFill="1" applyBorder="1">
      <alignment/>
      <protection/>
    </xf>
    <xf numFmtId="0" fontId="31" fillId="0" borderId="0" xfId="60" applyFill="1" applyBorder="1">
      <alignment/>
      <protection/>
    </xf>
    <xf numFmtId="49" fontId="10" fillId="0" borderId="0" xfId="62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Fill="1" applyBorder="1" applyAlignment="1">
      <alignment/>
    </xf>
    <xf numFmtId="164" fontId="31" fillId="0" borderId="0" xfId="63" applyNumberFormat="1" applyFont="1" applyFill="1" applyAlignment="1">
      <alignment horizontal="center" vertical="center" wrapText="1"/>
      <protection/>
    </xf>
    <xf numFmtId="164" fontId="31" fillId="0" borderId="0" xfId="63" applyNumberFormat="1" applyFont="1" applyFill="1" applyAlignment="1">
      <alignment vertical="center" wrapText="1"/>
      <protection/>
    </xf>
    <xf numFmtId="0" fontId="31" fillId="0" borderId="0" xfId="63" applyFont="1">
      <alignment/>
      <protection/>
    </xf>
    <xf numFmtId="0" fontId="31" fillId="0" borderId="0" xfId="63">
      <alignment/>
      <protection/>
    </xf>
    <xf numFmtId="164" fontId="3" fillId="0" borderId="0" xfId="63" applyNumberFormat="1" applyFont="1" applyFill="1" applyBorder="1" applyAlignment="1">
      <alignment horizontal="right" vertical="center"/>
      <protection/>
    </xf>
    <xf numFmtId="164" fontId="3" fillId="0" borderId="33" xfId="63" applyNumberFormat="1" applyFont="1" applyFill="1" applyBorder="1" applyAlignment="1">
      <alignment horizontal="center" vertical="center" wrapText="1"/>
      <protection/>
    </xf>
    <xf numFmtId="0" fontId="3" fillId="0" borderId="27" xfId="62" applyFont="1" applyFill="1" applyBorder="1" applyAlignment="1" applyProtection="1">
      <alignment horizontal="center" vertical="center" wrapText="1"/>
      <protection/>
    </xf>
    <xf numFmtId="164" fontId="0" fillId="0" borderId="16" xfId="63" applyNumberFormat="1" applyFont="1" applyFill="1" applyBorder="1" applyAlignment="1" applyProtection="1">
      <alignment horizontal="left" vertical="center" wrapText="1" indent="1"/>
      <protection locked="0"/>
    </xf>
    <xf numFmtId="3" fontId="0" fillId="16" borderId="10" xfId="63" applyNumberFormat="1" applyFont="1" applyFill="1" applyBorder="1" applyAlignment="1" applyProtection="1">
      <alignment vertical="center" wrapText="1"/>
      <protection locked="0"/>
    </xf>
    <xf numFmtId="164" fontId="31" fillId="0" borderId="10" xfId="63" applyNumberFormat="1" applyFont="1" applyFill="1" applyBorder="1" applyAlignment="1">
      <alignment vertical="center" wrapText="1"/>
      <protection/>
    </xf>
    <xf numFmtId="164" fontId="0" fillId="0" borderId="10" xfId="62" applyNumberFormat="1" applyFont="1" applyFill="1" applyBorder="1" applyAlignment="1" applyProtection="1">
      <alignment vertical="center" wrapText="1"/>
      <protection locked="0"/>
    </xf>
    <xf numFmtId="164" fontId="0" fillId="0" borderId="10" xfId="63" applyNumberFormat="1" applyFont="1" applyFill="1" applyBorder="1" applyAlignment="1" applyProtection="1">
      <alignment vertical="center" wrapText="1"/>
      <protection locked="0"/>
    </xf>
    <xf numFmtId="164" fontId="0" fillId="0" borderId="16" xfId="63" applyNumberFormat="1" applyFont="1" applyFill="1" applyBorder="1" applyAlignment="1" applyProtection="1">
      <alignment horizontal="left" vertical="center" wrapText="1"/>
      <protection locked="0"/>
    </xf>
    <xf numFmtId="3" fontId="0" fillId="0" borderId="10" xfId="63" applyNumberFormat="1" applyFont="1" applyFill="1" applyBorder="1" applyAlignment="1" applyProtection="1">
      <alignment vertical="center" wrapText="1"/>
      <protection locked="0"/>
    </xf>
    <xf numFmtId="164" fontId="3" fillId="0" borderId="25" xfId="63" applyNumberFormat="1" applyFont="1" applyFill="1" applyBorder="1" applyAlignment="1">
      <alignment horizontal="left" vertical="center" wrapText="1" indent="1"/>
      <protection/>
    </xf>
    <xf numFmtId="3" fontId="0" fillId="0" borderId="34" xfId="63" applyNumberFormat="1" applyFont="1" applyFill="1" applyBorder="1" applyAlignment="1" applyProtection="1">
      <alignment vertical="center" wrapText="1"/>
      <protection locked="0"/>
    </xf>
    <xf numFmtId="3" fontId="0" fillId="0" borderId="26" xfId="63" applyNumberFormat="1" applyFont="1" applyFill="1" applyBorder="1" applyAlignment="1" applyProtection="1">
      <alignment vertical="center" wrapText="1"/>
      <protection locked="0"/>
    </xf>
    <xf numFmtId="164" fontId="31" fillId="0" borderId="34" xfId="63" applyNumberFormat="1" applyFont="1" applyFill="1" applyBorder="1" applyAlignment="1">
      <alignment vertical="center" wrapText="1"/>
      <protection/>
    </xf>
    <xf numFmtId="164" fontId="3" fillId="0" borderId="12" xfId="63" applyNumberFormat="1" applyFont="1" applyFill="1" applyBorder="1" applyAlignment="1">
      <alignment horizontal="left" vertical="center" wrapText="1" indent="1"/>
      <protection/>
    </xf>
    <xf numFmtId="3" fontId="0" fillId="0" borderId="12" xfId="63" applyNumberFormat="1" applyFont="1" applyFill="1" applyBorder="1" applyAlignment="1" applyProtection="1">
      <alignment vertical="center" wrapText="1"/>
      <protection locked="0"/>
    </xf>
    <xf numFmtId="164" fontId="3" fillId="0" borderId="12" xfId="63" applyNumberFormat="1" applyFont="1" applyFill="1" applyBorder="1" applyAlignment="1">
      <alignment horizontal="right" vertical="center" wrapText="1" indent="1"/>
      <protection/>
    </xf>
    <xf numFmtId="164" fontId="31" fillId="0" borderId="12" xfId="63" applyNumberFormat="1" applyFont="1" applyFill="1" applyBorder="1" applyAlignment="1">
      <alignment vertical="center" wrapText="1"/>
      <protection/>
    </xf>
    <xf numFmtId="164" fontId="39" fillId="0" borderId="0" xfId="63" applyNumberFormat="1" applyFont="1" applyFill="1" applyAlignment="1">
      <alignment vertical="center" wrapText="1"/>
      <protection/>
    </xf>
    <xf numFmtId="164" fontId="40" fillId="0" borderId="0" xfId="63" applyNumberFormat="1" applyFont="1" applyFill="1" applyAlignment="1">
      <alignment vertical="center" wrapText="1"/>
      <protection/>
    </xf>
    <xf numFmtId="3" fontId="39" fillId="0" borderId="0" xfId="63" applyNumberFormat="1" applyFont="1">
      <alignment/>
      <protection/>
    </xf>
    <xf numFmtId="3" fontId="11" fillId="0" borderId="0" xfId="0" applyNumberFormat="1" applyFont="1" applyFill="1" applyBorder="1" applyAlignment="1" applyProtection="1">
      <alignment vertical="center" wrapTex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164" fontId="6" fillId="0" borderId="0" xfId="0" applyNumberFormat="1" applyFont="1" applyFill="1" applyBorder="1" applyAlignment="1">
      <alignment horizontal="left" vertical="center" wrapText="1" indent="1"/>
    </xf>
    <xf numFmtId="164" fontId="10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left" vertical="center" wrapText="1" indent="1"/>
    </xf>
    <xf numFmtId="164" fontId="10" fillId="0" borderId="0" xfId="0" applyNumberFormat="1" applyFont="1" applyFill="1" applyBorder="1" applyAlignment="1">
      <alignment horizontal="righ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vertical="center" wrapText="1"/>
    </xf>
    <xf numFmtId="0" fontId="39" fillId="0" borderId="0" xfId="63" applyFont="1" applyAlignment="1">
      <alignment/>
      <protection/>
    </xf>
    <xf numFmtId="0" fontId="31" fillId="0" borderId="0" xfId="63" applyAlignment="1">
      <alignment/>
      <protection/>
    </xf>
    <xf numFmtId="0" fontId="31" fillId="0" borderId="0" xfId="61">
      <alignment/>
      <protection/>
    </xf>
    <xf numFmtId="0" fontId="14" fillId="0" borderId="0" xfId="61" applyFont="1">
      <alignment/>
      <protection/>
    </xf>
    <xf numFmtId="0" fontId="5" fillId="0" borderId="0" xfId="61" applyFont="1" applyBorder="1" applyAlignment="1">
      <alignment horizontal="center"/>
      <protection/>
    </xf>
    <xf numFmtId="0" fontId="42" fillId="0" borderId="11" xfId="61" applyFont="1" applyBorder="1" applyAlignment="1">
      <alignment horizontal="left" vertical="center"/>
      <protection/>
    </xf>
    <xf numFmtId="3" fontId="14" fillId="0" borderId="12" xfId="61" applyNumberFormat="1" applyFont="1" applyBorder="1">
      <alignment/>
      <protection/>
    </xf>
    <xf numFmtId="3" fontId="14" fillId="0" borderId="12" xfId="61" applyNumberFormat="1" applyFont="1" applyFill="1" applyBorder="1">
      <alignment/>
      <protection/>
    </xf>
    <xf numFmtId="3" fontId="14" fillId="16" borderId="10" xfId="61" applyNumberFormat="1" applyFont="1" applyFill="1" applyBorder="1">
      <alignment/>
      <protection/>
    </xf>
    <xf numFmtId="3" fontId="14" fillId="0" borderId="10" xfId="61" applyNumberFormat="1" applyFont="1" applyFill="1" applyBorder="1">
      <alignment/>
      <protection/>
    </xf>
    <xf numFmtId="3" fontId="14" fillId="0" borderId="10" xfId="61" applyNumberFormat="1" applyFont="1" applyBorder="1">
      <alignment/>
      <protection/>
    </xf>
    <xf numFmtId="3" fontId="16" fillId="0" borderId="12" xfId="61" applyNumberFormat="1" applyFont="1" applyBorder="1">
      <alignment/>
      <protection/>
    </xf>
    <xf numFmtId="3" fontId="14" fillId="16" borderId="12" xfId="61" applyNumberFormat="1" applyFont="1" applyFill="1" applyBorder="1">
      <alignment/>
      <protection/>
    </xf>
    <xf numFmtId="3" fontId="14" fillId="0" borderId="10" xfId="61" applyNumberFormat="1" applyFont="1" applyFill="1" applyBorder="1" applyAlignment="1">
      <alignment horizontal="right"/>
      <protection/>
    </xf>
    <xf numFmtId="0" fontId="42" fillId="0" borderId="35" xfId="61" applyFont="1" applyBorder="1" applyAlignment="1">
      <alignment/>
      <protection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38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31" fillId="0" borderId="0" xfId="58">
      <alignment/>
      <protection/>
    </xf>
    <xf numFmtId="0" fontId="5" fillId="0" borderId="0" xfId="58" applyFont="1" applyAlignment="1">
      <alignment horizontal="center"/>
      <protection/>
    </xf>
    <xf numFmtId="14" fontId="13" fillId="0" borderId="24" xfId="58" applyNumberFormat="1" applyFont="1" applyBorder="1" applyAlignment="1">
      <alignment horizontal="center"/>
      <protection/>
    </xf>
    <xf numFmtId="0" fontId="13" fillId="0" borderId="17" xfId="58" applyFont="1" applyBorder="1" applyAlignment="1">
      <alignment horizontal="center"/>
      <protection/>
    </xf>
    <xf numFmtId="0" fontId="31" fillId="0" borderId="16" xfId="58" applyBorder="1">
      <alignment/>
      <protection/>
    </xf>
    <xf numFmtId="3" fontId="18" fillId="0" borderId="17" xfId="58" applyNumberFormat="1" applyFont="1" applyFill="1" applyBorder="1" applyAlignment="1">
      <alignment horizontal="right"/>
      <protection/>
    </xf>
    <xf numFmtId="3" fontId="18" fillId="0" borderId="17" xfId="58" applyNumberFormat="1" applyFont="1" applyFill="1" applyBorder="1">
      <alignment/>
      <protection/>
    </xf>
    <xf numFmtId="0" fontId="13" fillId="16" borderId="25" xfId="58" applyFont="1" applyFill="1" applyBorder="1">
      <alignment/>
      <protection/>
    </xf>
    <xf numFmtId="3" fontId="13" fillId="0" borderId="26" xfId="58" applyNumberFormat="1" applyFont="1" applyFill="1" applyBorder="1">
      <alignment/>
      <protection/>
    </xf>
    <xf numFmtId="0" fontId="13" fillId="16" borderId="0" xfId="58" applyFont="1" applyFill="1" applyBorder="1" applyAlignment="1">
      <alignment/>
      <protection/>
    </xf>
    <xf numFmtId="0" fontId="39" fillId="0" borderId="0" xfId="58" applyFont="1" applyAlignment="1">
      <alignment horizontal="right"/>
      <protection/>
    </xf>
    <xf numFmtId="0" fontId="31" fillId="0" borderId="0" xfId="58" applyAlignment="1">
      <alignment/>
      <protection/>
    </xf>
    <xf numFmtId="0" fontId="44" fillId="0" borderId="0" xfId="0" applyFont="1" applyAlignment="1">
      <alignment/>
    </xf>
    <xf numFmtId="0" fontId="32" fillId="0" borderId="0" xfId="58" applyFont="1" applyAlignment="1">
      <alignment horizontal="right"/>
      <protection/>
    </xf>
    <xf numFmtId="164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3" fillId="0" borderId="32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 applyProtection="1">
      <alignment horizontal="right" vertical="center" indent="1"/>
      <protection locked="0"/>
    </xf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0" fontId="0" fillId="16" borderId="17" xfId="0" applyFill="1" applyBorder="1" applyAlignment="1">
      <alignment/>
    </xf>
    <xf numFmtId="3" fontId="0" fillId="16" borderId="17" xfId="0" applyNumberFormat="1" applyFill="1" applyBorder="1" applyAlignment="1">
      <alignment/>
    </xf>
    <xf numFmtId="0" fontId="5" fillId="0" borderId="26" xfId="0" applyFont="1" applyBorder="1" applyAlignment="1">
      <alignment/>
    </xf>
    <xf numFmtId="0" fontId="32" fillId="0" borderId="36" xfId="64" applyFont="1" applyFill="1" applyBorder="1" applyAlignment="1">
      <alignment horizontal="left" vertical="center" wrapText="1" indent="1"/>
      <protection/>
    </xf>
    <xf numFmtId="3" fontId="30" fillId="0" borderId="37" xfId="64" applyNumberFormat="1" applyFont="1" applyFill="1" applyBorder="1" applyAlignment="1">
      <alignment horizontal="right" vertical="center"/>
      <protection/>
    </xf>
    <xf numFmtId="177" fontId="30" fillId="0" borderId="38" xfId="59" applyNumberFormat="1" applyFont="1" applyBorder="1" applyAlignment="1">
      <alignment horizontal="center" vertical="center"/>
      <protection/>
    </xf>
    <xf numFmtId="0" fontId="31" fillId="0" borderId="0" xfId="60" applyAlignment="1">
      <alignment wrapText="1"/>
      <protection/>
    </xf>
    <xf numFmtId="0" fontId="0" fillId="0" borderId="0" xfId="0" applyAlignment="1">
      <alignment wrapText="1"/>
    </xf>
    <xf numFmtId="0" fontId="13" fillId="0" borderId="13" xfId="0" applyFont="1" applyBorder="1" applyAlignment="1">
      <alignment horizontal="left" vertical="center"/>
    </xf>
    <xf numFmtId="3" fontId="14" fillId="0" borderId="39" xfId="0" applyNumberFormat="1" applyFont="1" applyBorder="1" applyAlignment="1">
      <alignment horizontal="right" vertical="center"/>
    </xf>
    <xf numFmtId="3" fontId="14" fillId="0" borderId="40" xfId="0" applyNumberFormat="1" applyFont="1" applyBorder="1" applyAlignment="1">
      <alignment horizontal="right" vertical="center"/>
    </xf>
    <xf numFmtId="0" fontId="31" fillId="0" borderId="16" xfId="58" applyFont="1" applyBorder="1">
      <alignment/>
      <protection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Fill="1" applyAlignment="1">
      <alignment horizontal="right" vertical="center" wrapText="1"/>
    </xf>
    <xf numFmtId="167" fontId="4" fillId="0" borderId="0" xfId="0" applyNumberFormat="1" applyFont="1" applyAlignment="1">
      <alignment horizontal="right"/>
    </xf>
    <xf numFmtId="0" fontId="0" fillId="0" borderId="41" xfId="0" applyBorder="1" applyAlignment="1">
      <alignment horizontal="center" vertical="center" wrapText="1"/>
    </xf>
    <xf numFmtId="44" fontId="16" fillId="0" borderId="42" xfId="67" applyFont="1" applyBorder="1" applyAlignment="1">
      <alignment horizontal="center"/>
    </xf>
    <xf numFmtId="44" fontId="16" fillId="0" borderId="30" xfId="67" applyFont="1" applyBorder="1" applyAlignment="1">
      <alignment horizontal="center"/>
    </xf>
    <xf numFmtId="44" fontId="16" fillId="0" borderId="43" xfId="67" applyFont="1" applyBorder="1" applyAlignment="1">
      <alignment horizontal="center"/>
    </xf>
    <xf numFmtId="44" fontId="16" fillId="0" borderId="44" xfId="67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4" fillId="0" borderId="4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1" fillId="0" borderId="0" xfId="60" applyFont="1" applyAlignment="1">
      <alignment horizontal="left" wrapText="1"/>
      <protection/>
    </xf>
    <xf numFmtId="0" fontId="31" fillId="0" borderId="0" xfId="60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2" fillId="0" borderId="0" xfId="0" applyFont="1" applyFill="1" applyBorder="1" applyAlignment="1">
      <alignment/>
    </xf>
    <xf numFmtId="0" fontId="11" fillId="0" borderId="0" xfId="0" applyFont="1" applyBorder="1" applyAlignment="1">
      <alignment horizontal="left" vertical="center" indent="1"/>
    </xf>
    <xf numFmtId="0" fontId="11" fillId="0" borderId="30" xfId="60" applyFont="1" applyBorder="1" applyAlignment="1">
      <alignment horizontal="left"/>
      <protection/>
    </xf>
    <xf numFmtId="0" fontId="0" fillId="0" borderId="3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1" fillId="0" borderId="30" xfId="60" applyFont="1" applyBorder="1" applyAlignment="1">
      <alignment horizontal="left"/>
      <protection/>
    </xf>
    <xf numFmtId="0" fontId="31" fillId="0" borderId="0" xfId="60" applyFont="1" applyAlignment="1">
      <alignment horizontal="left"/>
      <protection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62" applyFont="1" applyFill="1" applyAlignment="1">
      <alignment horizontal="center"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0" fontId="29" fillId="0" borderId="0" xfId="57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6" fillId="0" borderId="49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51" xfId="0" applyBorder="1" applyAlignment="1">
      <alignment/>
    </xf>
    <xf numFmtId="0" fontId="5" fillId="0" borderId="0" xfId="0" applyFont="1" applyBorder="1" applyAlignment="1">
      <alignment horizontal="right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54" xfId="0" applyFont="1" applyBorder="1" applyAlignment="1">
      <alignment horizontal="center" vertical="center" wrapText="1"/>
    </xf>
    <xf numFmtId="0" fontId="5" fillId="0" borderId="0" xfId="62" applyFont="1" applyFill="1" applyAlignment="1">
      <alignment horizontal="right" wrapText="1"/>
      <protection/>
    </xf>
    <xf numFmtId="164" fontId="6" fillId="0" borderId="55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164" fontId="5" fillId="0" borderId="0" xfId="0" applyNumberFormat="1" applyFont="1" applyFill="1" applyAlignment="1">
      <alignment horizontal="center" vertical="center" wrapText="1"/>
    </xf>
    <xf numFmtId="3" fontId="0" fillId="16" borderId="56" xfId="63" applyNumberFormat="1" applyFont="1" applyFill="1" applyBorder="1" applyAlignment="1" applyProtection="1">
      <alignment vertical="center" wrapText="1"/>
      <protection locked="0"/>
    </xf>
    <xf numFmtId="3" fontId="0" fillId="0" borderId="56" xfId="63" applyNumberFormat="1" applyFont="1" applyFill="1" applyBorder="1" applyAlignment="1" applyProtection="1">
      <alignment vertical="center" wrapText="1"/>
      <protection locked="0"/>
    </xf>
    <xf numFmtId="3" fontId="0" fillId="0" borderId="57" xfId="63" applyNumberFormat="1" applyFont="1" applyFill="1" applyBorder="1" applyAlignment="1" applyProtection="1">
      <alignment vertical="center" wrapText="1"/>
      <protection locked="0"/>
    </xf>
    <xf numFmtId="0" fontId="3" fillId="0" borderId="58" xfId="62" applyFont="1" applyFill="1" applyBorder="1" applyAlignment="1" applyProtection="1">
      <alignment horizontal="center" vertical="center" wrapText="1"/>
      <protection/>
    </xf>
    <xf numFmtId="164" fontId="31" fillId="0" borderId="59" xfId="63" applyNumberFormat="1" applyFont="1" applyFill="1" applyBorder="1" applyAlignment="1">
      <alignment vertical="center" wrapText="1"/>
      <protection/>
    </xf>
    <xf numFmtId="164" fontId="0" fillId="0" borderId="59" xfId="62" applyNumberFormat="1" applyFont="1" applyFill="1" applyBorder="1" applyAlignment="1" applyProtection="1">
      <alignment vertical="center" wrapText="1"/>
      <protection locked="0"/>
    </xf>
    <xf numFmtId="164" fontId="0" fillId="0" borderId="59" xfId="63" applyNumberFormat="1" applyFont="1" applyFill="1" applyBorder="1" applyAlignment="1" applyProtection="1">
      <alignment vertical="center" wrapText="1"/>
      <protection locked="0"/>
    </xf>
    <xf numFmtId="164" fontId="31" fillId="0" borderId="60" xfId="63" applyNumberFormat="1" applyFont="1" applyFill="1" applyBorder="1" applyAlignment="1">
      <alignment vertical="center" wrapText="1"/>
      <protection/>
    </xf>
    <xf numFmtId="164" fontId="3" fillId="0" borderId="61" xfId="63" applyNumberFormat="1" applyFont="1" applyFill="1" applyBorder="1" applyAlignment="1">
      <alignment horizontal="centerContinuous" vertical="center" wrapText="1"/>
      <protection/>
    </xf>
    <xf numFmtId="164" fontId="3" fillId="0" borderId="36" xfId="63" applyNumberFormat="1" applyFont="1" applyFill="1" applyBorder="1" applyAlignment="1">
      <alignment horizontal="centerContinuous" vertical="center" wrapText="1"/>
      <protection/>
    </xf>
    <xf numFmtId="164" fontId="3" fillId="0" borderId="62" xfId="63" applyNumberFormat="1" applyFont="1" applyFill="1" applyBorder="1" applyAlignment="1">
      <alignment horizontal="centerContinuous" vertical="center" wrapText="1"/>
      <protection/>
    </xf>
    <xf numFmtId="0" fontId="6" fillId="0" borderId="63" xfId="62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>
      <alignment horizontal="centerContinuous" vertical="center" wrapText="1"/>
    </xf>
    <xf numFmtId="164" fontId="6" fillId="0" borderId="36" xfId="0" applyNumberFormat="1" applyFont="1" applyFill="1" applyBorder="1" applyAlignment="1">
      <alignment horizontal="centerContinuous" vertical="center" wrapText="1"/>
    </xf>
    <xf numFmtId="164" fontId="6" fillId="0" borderId="62" xfId="0" applyNumberFormat="1" applyFont="1" applyFill="1" applyBorder="1" applyAlignment="1">
      <alignment horizontal="centerContinuous" vertical="center" wrapText="1"/>
    </xf>
    <xf numFmtId="164" fontId="0" fillId="0" borderId="29" xfId="0" applyNumberFormat="1" applyFill="1" applyBorder="1" applyAlignment="1">
      <alignment vertical="center" wrapText="1"/>
    </xf>
    <xf numFmtId="164" fontId="10" fillId="0" borderId="63" xfId="0" applyNumberFormat="1" applyFont="1" applyFill="1" applyBorder="1" applyAlignment="1">
      <alignment horizontal="left" vertical="center" wrapText="1" indent="1"/>
    </xf>
    <xf numFmtId="164" fontId="10" fillId="0" borderId="63" xfId="0" applyNumberFormat="1" applyFont="1" applyFill="1" applyBorder="1" applyAlignment="1" applyProtection="1">
      <alignment horizontal="right" vertical="center" wrapText="1"/>
      <protection/>
    </xf>
    <xf numFmtId="164" fontId="3" fillId="0" borderId="31" xfId="63" applyNumberFormat="1" applyFont="1" applyFill="1" applyBorder="1" applyAlignment="1">
      <alignment horizontal="center" vertical="center" wrapText="1"/>
      <protection/>
    </xf>
    <xf numFmtId="164" fontId="3" fillId="0" borderId="55" xfId="63" applyNumberFormat="1" applyFont="1" applyFill="1" applyBorder="1" applyAlignment="1">
      <alignment horizontal="center" vertical="center" wrapText="1"/>
      <protection/>
    </xf>
    <xf numFmtId="0" fontId="0" fillId="0" borderId="55" xfId="0" applyBorder="1" applyAlignment="1">
      <alignment/>
    </xf>
    <xf numFmtId="0" fontId="0" fillId="0" borderId="29" xfId="0" applyBorder="1" applyAlignment="1">
      <alignment/>
    </xf>
    <xf numFmtId="164" fontId="6" fillId="0" borderId="21" xfId="0" applyNumberFormat="1" applyFont="1" applyFill="1" applyBorder="1" applyAlignment="1">
      <alignment horizontal="center" vertical="center" wrapText="1"/>
    </xf>
    <xf numFmtId="0" fontId="6" fillId="0" borderId="37" xfId="62" applyFont="1" applyFill="1" applyBorder="1" applyAlignment="1" applyProtection="1">
      <alignment horizontal="center" vertical="center" wrapText="1"/>
      <protection/>
    </xf>
    <xf numFmtId="164" fontId="1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16" xfId="0" applyNumberFormat="1" applyFill="1" applyBorder="1" applyAlignment="1">
      <alignment horizontal="left" vertical="center" wrapText="1"/>
    </xf>
    <xf numFmtId="164" fontId="6" fillId="0" borderId="25" xfId="0" applyNumberFormat="1" applyFont="1" applyFill="1" applyBorder="1" applyAlignment="1">
      <alignment horizontal="left" vertical="center" wrapText="1" indent="1"/>
    </xf>
    <xf numFmtId="164" fontId="10" fillId="0" borderId="34" xfId="0" applyNumberFormat="1" applyFont="1" applyFill="1" applyBorder="1" applyAlignment="1">
      <alignment vertical="center" wrapText="1"/>
    </xf>
    <xf numFmtId="164" fontId="10" fillId="0" borderId="26" xfId="0" applyNumberFormat="1" applyFont="1" applyFill="1" applyBorder="1" applyAlignment="1">
      <alignment vertical="center" wrapText="1"/>
    </xf>
    <xf numFmtId="164" fontId="10" fillId="0" borderId="63" xfId="0" applyNumberFormat="1" applyFont="1" applyFill="1" applyBorder="1" applyAlignment="1">
      <alignment horizontal="right" vertical="center" wrapText="1" indent="1"/>
    </xf>
    <xf numFmtId="164" fontId="6" fillId="0" borderId="33" xfId="0" applyNumberFormat="1" applyFont="1" applyFill="1" applyBorder="1" applyAlignment="1">
      <alignment horizontal="center" vertical="center" wrapText="1"/>
    </xf>
    <xf numFmtId="0" fontId="6" fillId="0" borderId="27" xfId="62" applyFont="1" applyFill="1" applyBorder="1" applyAlignment="1" applyProtection="1">
      <alignment horizontal="center" vertical="center" wrapText="1"/>
      <protection/>
    </xf>
    <xf numFmtId="0" fontId="6" fillId="0" borderId="24" xfId="62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>
      <alignment vertical="center" wrapText="1"/>
    </xf>
    <xf numFmtId="164" fontId="0" fillId="0" borderId="17" xfId="0" applyNumberFormat="1" applyFill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6" fillId="0" borderId="30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64" xfId="0" applyFont="1" applyBorder="1" applyAlignment="1">
      <alignment vertical="center"/>
    </xf>
    <xf numFmtId="0" fontId="16" fillId="0" borderId="6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44" fontId="16" fillId="0" borderId="27" xfId="67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4" fontId="16" fillId="0" borderId="33" xfId="67" applyFont="1" applyBorder="1" applyAlignment="1">
      <alignment horizontal="center" vertical="center"/>
    </xf>
    <xf numFmtId="0" fontId="14" fillId="0" borderId="64" xfId="0" applyFont="1" applyBorder="1" applyAlignment="1">
      <alignment vertical="center"/>
    </xf>
    <xf numFmtId="0" fontId="14" fillId="0" borderId="63" xfId="0" applyFont="1" applyBorder="1" applyAlignment="1">
      <alignment horizontal="center" vertical="center"/>
    </xf>
    <xf numFmtId="44" fontId="16" fillId="0" borderId="63" xfId="67" applyFont="1" applyBorder="1" applyAlignment="1">
      <alignment horizontal="center" vertical="center"/>
    </xf>
    <xf numFmtId="44" fontId="16" fillId="0" borderId="10" xfId="67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4" fontId="16" fillId="0" borderId="10" xfId="67" applyFont="1" applyFill="1" applyBorder="1" applyAlignment="1">
      <alignment horizontal="center" vertical="center"/>
    </xf>
    <xf numFmtId="44" fontId="16" fillId="0" borderId="17" xfId="67" applyFont="1" applyFill="1" applyBorder="1" applyAlignment="1">
      <alignment horizontal="center" vertical="center"/>
    </xf>
    <xf numFmtId="44" fontId="16" fillId="0" borderId="21" xfId="67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44" fontId="16" fillId="0" borderId="20" xfId="67" applyFont="1" applyFill="1" applyBorder="1" applyAlignment="1">
      <alignment horizontal="center" vertical="center"/>
    </xf>
    <xf numFmtId="44" fontId="16" fillId="0" borderId="67" xfId="67" applyFont="1" applyFill="1" applyBorder="1" applyAlignment="1">
      <alignment horizontal="center" vertical="center"/>
    </xf>
    <xf numFmtId="0" fontId="14" fillId="0" borderId="68" xfId="0" applyFont="1" applyBorder="1" applyAlignment="1">
      <alignment vertical="center"/>
    </xf>
    <xf numFmtId="0" fontId="14" fillId="0" borderId="5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3" fontId="0" fillId="0" borderId="10" xfId="67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67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0" xfId="0" applyFont="1" applyAlignment="1">
      <alignment/>
    </xf>
    <xf numFmtId="0" fontId="14" fillId="0" borderId="69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0" fillId="0" borderId="70" xfId="67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0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3" fontId="0" fillId="0" borderId="70" xfId="0" applyNumberFormat="1" applyBorder="1" applyAlignment="1">
      <alignment horizontal="center" vertical="center"/>
    </xf>
    <xf numFmtId="0" fontId="16" fillId="7" borderId="73" xfId="0" applyFont="1" applyFill="1" applyBorder="1" applyAlignment="1">
      <alignment vertical="center"/>
    </xf>
    <xf numFmtId="0" fontId="16" fillId="7" borderId="55" xfId="0" applyFont="1" applyFill="1" applyBorder="1" applyAlignment="1">
      <alignment vertical="center"/>
    </xf>
    <xf numFmtId="0" fontId="16" fillId="7" borderId="36" xfId="0" applyFont="1" applyFill="1" applyBorder="1" applyAlignment="1">
      <alignment vertical="center"/>
    </xf>
    <xf numFmtId="3" fontId="13" fillId="7" borderId="36" xfId="67" applyNumberFormat="1" applyFont="1" applyFill="1" applyBorder="1" applyAlignment="1">
      <alignment vertical="center"/>
    </xf>
    <xf numFmtId="3" fontId="13" fillId="7" borderId="61" xfId="67" applyNumberFormat="1" applyFont="1" applyFill="1" applyBorder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37" xfId="0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39" fillId="0" borderId="0" xfId="63" applyFont="1" applyAlignment="1">
      <alignment wrapText="1"/>
      <protection/>
    </xf>
    <xf numFmtId="0" fontId="5" fillId="0" borderId="0" xfId="62" applyFont="1" applyFill="1" applyAlignment="1">
      <alignment horizontal="right"/>
      <protection/>
    </xf>
    <xf numFmtId="3" fontId="0" fillId="0" borderId="28" xfId="0" applyNumberFormat="1" applyBorder="1" applyAlignment="1">
      <alignment horizontal="center" vertical="center"/>
    </xf>
    <xf numFmtId="3" fontId="13" fillId="7" borderId="62" xfId="67" applyNumberFormat="1" applyFont="1" applyFill="1" applyBorder="1" applyAlignment="1">
      <alignment vertical="center"/>
    </xf>
    <xf numFmtId="164" fontId="6" fillId="16" borderId="61" xfId="0" applyNumberFormat="1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62" xfId="0" applyNumberFormat="1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 applyProtection="1">
      <alignment horizontal="center" vertical="center" wrapText="1"/>
      <protection/>
    </xf>
    <xf numFmtId="164" fontId="10" fillId="0" borderId="20" xfId="0" applyNumberFormat="1" applyFont="1" applyFill="1" applyBorder="1" applyAlignment="1" applyProtection="1">
      <alignment horizontal="center" vertical="center" wrapText="1"/>
      <protection/>
    </xf>
    <xf numFmtId="164" fontId="10" fillId="0" borderId="74" xfId="0" applyNumberFormat="1" applyFont="1" applyFill="1" applyBorder="1" applyAlignment="1" applyProtection="1">
      <alignment horizontal="center" vertical="center" wrapText="1"/>
      <protection/>
    </xf>
    <xf numFmtId="164" fontId="10" fillId="0" borderId="63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63" applyNumberFormat="1" applyFont="1" applyFill="1" applyAlignment="1">
      <alignment horizontal="center" vertical="center" wrapText="1"/>
      <protection/>
    </xf>
    <xf numFmtId="0" fontId="15" fillId="0" borderId="48" xfId="0" applyFont="1" applyBorder="1" applyAlignment="1">
      <alignment horizontal="center"/>
    </xf>
    <xf numFmtId="0" fontId="13" fillId="0" borderId="61" xfId="0" applyFont="1" applyBorder="1" applyAlignment="1">
      <alignment horizontal="left" vertical="center"/>
    </xf>
    <xf numFmtId="0" fontId="15" fillId="7" borderId="36" xfId="0" applyFont="1" applyFill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7" borderId="61" xfId="0" applyFont="1" applyFill="1" applyBorder="1" applyAlignment="1">
      <alignment horizontal="center"/>
    </xf>
    <xf numFmtId="0" fontId="15" fillId="0" borderId="62" xfId="0" applyFont="1" applyBorder="1" applyAlignment="1">
      <alignment horizontal="center"/>
    </xf>
    <xf numFmtId="3" fontId="0" fillId="7" borderId="63" xfId="0" applyNumberFormat="1" applyFill="1" applyBorder="1" applyAlignment="1">
      <alignment/>
    </xf>
    <xf numFmtId="3" fontId="0" fillId="0" borderId="63" xfId="0" applyNumberFormat="1" applyFill="1" applyBorder="1" applyAlignment="1">
      <alignment/>
    </xf>
    <xf numFmtId="3" fontId="0" fillId="0" borderId="74" xfId="0" applyNumberFormat="1" applyFill="1" applyBorder="1" applyAlignment="1">
      <alignment/>
    </xf>
    <xf numFmtId="3" fontId="13" fillId="7" borderId="21" xfId="0" applyNumberFormat="1" applyFont="1" applyFill="1" applyBorder="1" applyAlignment="1">
      <alignment/>
    </xf>
    <xf numFmtId="3" fontId="13" fillId="0" borderId="63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3" fontId="13" fillId="7" borderId="16" xfId="0" applyNumberFormat="1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3" fontId="18" fillId="7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0" fillId="16" borderId="35" xfId="0" applyFill="1" applyBorder="1" applyAlignment="1">
      <alignment/>
    </xf>
    <xf numFmtId="0" fontId="0" fillId="0" borderId="35" xfId="0" applyBorder="1" applyAlignment="1">
      <alignment/>
    </xf>
    <xf numFmtId="3" fontId="13" fillId="7" borderId="70" xfId="0" applyNumberFormat="1" applyFont="1" applyFill="1" applyBorder="1" applyAlignment="1">
      <alignment/>
    </xf>
    <xf numFmtId="3" fontId="13" fillId="0" borderId="70" xfId="0" applyNumberFormat="1" applyFont="1" applyBorder="1" applyAlignment="1">
      <alignment/>
    </xf>
    <xf numFmtId="3" fontId="13" fillId="0" borderId="70" xfId="0" applyNumberFormat="1" applyFont="1" applyFill="1" applyBorder="1" applyAlignment="1">
      <alignment/>
    </xf>
    <xf numFmtId="3" fontId="13" fillId="0" borderId="71" xfId="0" applyNumberFormat="1" applyFont="1" applyBorder="1" applyAlignment="1">
      <alignment/>
    </xf>
    <xf numFmtId="3" fontId="13" fillId="7" borderId="72" xfId="0" applyNumberFormat="1" applyFont="1" applyFill="1" applyBorder="1" applyAlignment="1">
      <alignment/>
    </xf>
    <xf numFmtId="0" fontId="13" fillId="0" borderId="61" xfId="0" applyFont="1" applyBorder="1" applyAlignment="1">
      <alignment/>
    </xf>
    <xf numFmtId="3" fontId="13" fillId="7" borderId="36" xfId="0" applyNumberFormat="1" applyFont="1" applyFill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36" xfId="0" applyNumberFormat="1" applyFont="1" applyFill="1" applyBorder="1" applyAlignment="1">
      <alignment/>
    </xf>
    <xf numFmtId="3" fontId="13" fillId="7" borderId="6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62" applyFont="1" applyFill="1" applyAlignment="1">
      <alignment horizontal="center"/>
      <protection/>
    </xf>
    <xf numFmtId="0" fontId="15" fillId="0" borderId="61" xfId="0" applyFont="1" applyBorder="1" applyAlignment="1">
      <alignment horizontal="center"/>
    </xf>
    <xf numFmtId="0" fontId="0" fillId="0" borderId="75" xfId="0" applyBorder="1" applyAlignment="1">
      <alignment horizontal="left"/>
    </xf>
    <xf numFmtId="3" fontId="0" fillId="16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67" xfId="0" applyNumberFormat="1" applyFill="1" applyBorder="1" applyAlignment="1">
      <alignment/>
    </xf>
    <xf numFmtId="3" fontId="0" fillId="0" borderId="75" xfId="0" applyNumberFormat="1" applyFill="1" applyBorder="1" applyAlignment="1">
      <alignment/>
    </xf>
    <xf numFmtId="3" fontId="13" fillId="0" borderId="6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0" fontId="14" fillId="0" borderId="36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79" xfId="0" applyFont="1" applyBorder="1" applyAlignment="1">
      <alignment horizontal="left" vertical="center"/>
    </xf>
    <xf numFmtId="3" fontId="18" fillId="0" borderId="63" xfId="0" applyNumberFormat="1" applyFont="1" applyBorder="1" applyAlignment="1">
      <alignment horizontal="center" vertical="center"/>
    </xf>
    <xf numFmtId="3" fontId="18" fillId="16" borderId="63" xfId="0" applyNumberFormat="1" applyFont="1" applyFill="1" applyBorder="1" applyAlignment="1">
      <alignment horizontal="center" vertical="center"/>
    </xf>
    <xf numFmtId="3" fontId="18" fillId="0" borderId="74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8" fillId="16" borderId="12" xfId="0" applyNumberFormat="1" applyFont="1" applyFill="1" applyBorder="1" applyAlignment="1">
      <alignment horizontal="center" vertical="center"/>
    </xf>
    <xf numFmtId="3" fontId="18" fillId="0" borderId="39" xfId="0" applyNumberFormat="1" applyFont="1" applyBorder="1" applyAlignment="1">
      <alignment horizontal="center" vertical="center"/>
    </xf>
    <xf numFmtId="0" fontId="14" fillId="0" borderId="80" xfId="0" applyFont="1" applyBorder="1" applyAlignment="1">
      <alignment horizontal="left" vertical="center"/>
    </xf>
    <xf numFmtId="3" fontId="18" fillId="0" borderId="70" xfId="0" applyNumberFormat="1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 vertical="center"/>
    </xf>
    <xf numFmtId="3" fontId="18" fillId="0" borderId="81" xfId="0" applyNumberFormat="1" applyFont="1" applyBorder="1" applyAlignment="1">
      <alignment horizontal="center" vertical="center"/>
    </xf>
    <xf numFmtId="3" fontId="18" fillId="0" borderId="40" xfId="0" applyNumberFormat="1" applyFont="1" applyBorder="1" applyAlignment="1">
      <alignment horizontal="center" vertical="center"/>
    </xf>
    <xf numFmtId="0" fontId="15" fillId="18" borderId="78" xfId="0" applyFont="1" applyFill="1" applyBorder="1" applyAlignment="1">
      <alignment horizontal="left" vertical="center"/>
    </xf>
    <xf numFmtId="3" fontId="13" fillId="18" borderId="36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right"/>
    </xf>
    <xf numFmtId="3" fontId="13" fillId="18" borderId="77" xfId="0" applyNumberFormat="1" applyFont="1" applyFill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3" fontId="13" fillId="0" borderId="82" xfId="0" applyNumberFormat="1" applyFont="1" applyBorder="1" applyAlignment="1">
      <alignment horizontal="center" vertical="center"/>
    </xf>
    <xf numFmtId="3" fontId="13" fillId="18" borderId="61" xfId="0" applyNumberFormat="1" applyFont="1" applyFill="1" applyBorder="1" applyAlignment="1">
      <alignment horizontal="center" vertical="center"/>
    </xf>
    <xf numFmtId="3" fontId="13" fillId="18" borderId="62" xfId="0" applyNumberFormat="1" applyFont="1" applyFill="1" applyBorder="1" applyAlignment="1">
      <alignment horizontal="center" vertical="center"/>
    </xf>
    <xf numFmtId="3" fontId="13" fillId="0" borderId="83" xfId="0" applyNumberFormat="1" applyFont="1" applyBorder="1" applyAlignment="1">
      <alignment horizontal="center" vertical="center"/>
    </xf>
    <xf numFmtId="3" fontId="13" fillId="0" borderId="84" xfId="0" applyNumberFormat="1" applyFont="1" applyBorder="1" applyAlignment="1">
      <alignment horizontal="center" vertical="center"/>
    </xf>
    <xf numFmtId="3" fontId="13" fillId="0" borderId="85" xfId="0" applyNumberFormat="1" applyFont="1" applyBorder="1" applyAlignment="1">
      <alignment horizontal="center" vertical="center"/>
    </xf>
    <xf numFmtId="3" fontId="13" fillId="0" borderId="86" xfId="0" applyNumberFormat="1" applyFont="1" applyBorder="1" applyAlignment="1">
      <alignment horizontal="center" vertical="center"/>
    </xf>
    <xf numFmtId="3" fontId="13" fillId="0" borderId="87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3" fontId="13" fillId="0" borderId="88" xfId="0" applyNumberFormat="1" applyFont="1" applyBorder="1" applyAlignment="1">
      <alignment horizontal="center" vertical="center"/>
    </xf>
    <xf numFmtId="3" fontId="13" fillId="0" borderId="38" xfId="0" applyNumberFormat="1" applyFont="1" applyBorder="1" applyAlignment="1">
      <alignment horizontal="center" vertical="center"/>
    </xf>
    <xf numFmtId="3" fontId="13" fillId="0" borderId="53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3" fillId="0" borderId="89" xfId="0" applyFont="1" applyBorder="1" applyAlignment="1">
      <alignment horizontal="left" vertical="center"/>
    </xf>
    <xf numFmtId="0" fontId="16" fillId="0" borderId="48" xfId="0" applyFont="1" applyBorder="1" applyAlignment="1">
      <alignment horizontal="center" vertical="center"/>
    </xf>
    <xf numFmtId="0" fontId="13" fillId="0" borderId="90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3" fontId="14" fillId="18" borderId="90" xfId="0" applyNumberFormat="1" applyFont="1" applyFill="1" applyBorder="1" applyAlignment="1">
      <alignment horizontal="center" vertical="center"/>
    </xf>
    <xf numFmtId="3" fontId="14" fillId="0" borderId="90" xfId="0" applyNumberFormat="1" applyFont="1" applyBorder="1" applyAlignment="1">
      <alignment horizontal="center" vertical="center"/>
    </xf>
    <xf numFmtId="3" fontId="14" fillId="0" borderId="74" xfId="0" applyNumberFormat="1" applyFont="1" applyBorder="1" applyAlignment="1">
      <alignment horizontal="center" vertical="center"/>
    </xf>
    <xf numFmtId="3" fontId="14" fillId="0" borderId="33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3" fontId="14" fillId="0" borderId="74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left" vertical="center"/>
    </xf>
    <xf numFmtId="3" fontId="14" fillId="18" borderId="19" xfId="0" applyNumberFormat="1" applyFont="1" applyFill="1" applyBorder="1" applyAlignment="1">
      <alignment horizontal="right" vertical="center"/>
    </xf>
    <xf numFmtId="3" fontId="14" fillId="18" borderId="81" xfId="0" applyNumberFormat="1" applyFont="1" applyFill="1" applyBorder="1" applyAlignment="1">
      <alignment horizontal="right" vertical="center"/>
    </xf>
    <xf numFmtId="3" fontId="14" fillId="0" borderId="81" xfId="0" applyNumberFormat="1" applyFont="1" applyBorder="1" applyAlignment="1">
      <alignment horizontal="right" vertical="center"/>
    </xf>
    <xf numFmtId="3" fontId="14" fillId="0" borderId="67" xfId="0" applyNumberFormat="1" applyFont="1" applyBorder="1" applyAlignment="1">
      <alignment horizontal="right" vertical="center"/>
    </xf>
    <xf numFmtId="3" fontId="13" fillId="0" borderId="25" xfId="0" applyNumberFormat="1" applyFont="1" applyBorder="1" applyAlignment="1">
      <alignment horizontal="right"/>
    </xf>
    <xf numFmtId="3" fontId="13" fillId="0" borderId="34" xfId="0" applyNumberFormat="1" applyFont="1" applyBorder="1" applyAlignment="1">
      <alignment horizontal="right"/>
    </xf>
    <xf numFmtId="3" fontId="13" fillId="0" borderId="26" xfId="0" applyNumberFormat="1" applyFont="1" applyBorder="1" applyAlignment="1">
      <alignment horizontal="right"/>
    </xf>
    <xf numFmtId="3" fontId="16" fillId="18" borderId="76" xfId="0" applyNumberFormat="1" applyFont="1" applyFill="1" applyBorder="1" applyAlignment="1">
      <alignment horizontal="right" vertical="center"/>
    </xf>
    <xf numFmtId="3" fontId="16" fillId="18" borderId="77" xfId="0" applyNumberFormat="1" applyFont="1" applyFill="1" applyBorder="1" applyAlignment="1">
      <alignment horizontal="right" vertical="center"/>
    </xf>
    <xf numFmtId="3" fontId="16" fillId="18" borderId="78" xfId="0" applyNumberFormat="1" applyFont="1" applyFill="1" applyBorder="1" applyAlignment="1">
      <alignment horizontal="right" vertical="center"/>
    </xf>
    <xf numFmtId="3" fontId="16" fillId="18" borderId="62" xfId="0" applyNumberFormat="1" applyFont="1" applyFill="1" applyBorder="1" applyAlignment="1">
      <alignment horizontal="right" vertical="center"/>
    </xf>
    <xf numFmtId="0" fontId="15" fillId="0" borderId="63" xfId="0" applyFont="1" applyBorder="1" applyAlignment="1">
      <alignment horizontal="center"/>
    </xf>
    <xf numFmtId="3" fontId="15" fillId="0" borderId="90" xfId="0" applyNumberFormat="1" applyFont="1" applyBorder="1" applyAlignment="1">
      <alignment horizontal="right" vertical="center"/>
    </xf>
    <xf numFmtId="3" fontId="15" fillId="0" borderId="74" xfId="0" applyNumberFormat="1" applyFont="1" applyBorder="1" applyAlignment="1">
      <alignment horizontal="right" vertical="center"/>
    </xf>
    <xf numFmtId="3" fontId="14" fillId="0" borderId="63" xfId="0" applyNumberFormat="1" applyFont="1" applyBorder="1" applyAlignment="1">
      <alignment horizontal="right" vertical="center"/>
    </xf>
    <xf numFmtId="3" fontId="0" fillId="0" borderId="63" xfId="0" applyNumberFormat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7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15" fillId="0" borderId="48" xfId="0" applyFont="1" applyBorder="1" applyAlignment="1">
      <alignment horizontal="center" vertical="center"/>
    </xf>
    <xf numFmtId="0" fontId="15" fillId="0" borderId="79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0" xfId="60" applyFont="1" applyAlignment="1">
      <alignment horizontal="right" wrapText="1"/>
      <protection/>
    </xf>
    <xf numFmtId="0" fontId="31" fillId="0" borderId="0" xfId="60" applyFont="1" applyAlignment="1">
      <alignment wrapText="1"/>
      <protection/>
    </xf>
    <xf numFmtId="3" fontId="14" fillId="0" borderId="45" xfId="0" applyNumberFormat="1" applyFont="1" applyBorder="1" applyAlignment="1">
      <alignment horizontal="right" vertical="center"/>
    </xf>
    <xf numFmtId="3" fontId="14" fillId="0" borderId="7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16" fillId="18" borderId="78" xfId="0" applyFont="1" applyFill="1" applyBorder="1" applyAlignment="1">
      <alignment horizontal="left" vertical="center"/>
    </xf>
    <xf numFmtId="3" fontId="15" fillId="18" borderId="76" xfId="0" applyNumberFormat="1" applyFont="1" applyFill="1" applyBorder="1" applyAlignment="1">
      <alignment horizontal="right" vertical="center"/>
    </xf>
    <xf numFmtId="3" fontId="15" fillId="18" borderId="36" xfId="0" applyNumberFormat="1" applyFont="1" applyFill="1" applyBorder="1" applyAlignment="1">
      <alignment horizontal="right" vertical="center"/>
    </xf>
    <xf numFmtId="3" fontId="15" fillId="18" borderId="55" xfId="0" applyNumberFormat="1" applyFont="1" applyFill="1" applyBorder="1" applyAlignment="1">
      <alignment horizontal="right" vertical="center"/>
    </xf>
    <xf numFmtId="0" fontId="0" fillId="0" borderId="30" xfId="0" applyFont="1" applyBorder="1" applyAlignment="1">
      <alignment horizontal="left"/>
    </xf>
    <xf numFmtId="0" fontId="31" fillId="0" borderId="0" xfId="60" applyAlignment="1">
      <alignment wrapText="1"/>
      <protection/>
    </xf>
    <xf numFmtId="0" fontId="16" fillId="0" borderId="3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0" fillId="0" borderId="63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74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0" fillId="0" borderId="81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6" fillId="18" borderId="61" xfId="0" applyFont="1" applyFill="1" applyBorder="1" applyAlignment="1">
      <alignment/>
    </xf>
    <xf numFmtId="3" fontId="6" fillId="18" borderId="36" xfId="0" applyNumberFormat="1" applyFont="1" applyFill="1" applyBorder="1" applyAlignment="1">
      <alignment horizontal="center" vertical="center"/>
    </xf>
    <xf numFmtId="3" fontId="6" fillId="18" borderId="77" xfId="0" applyNumberFormat="1" applyFont="1" applyFill="1" applyBorder="1" applyAlignment="1">
      <alignment horizontal="center" vertical="center"/>
    </xf>
    <xf numFmtId="3" fontId="6" fillId="18" borderId="61" xfId="0" applyNumberFormat="1" applyFont="1" applyFill="1" applyBorder="1" applyAlignment="1">
      <alignment horizontal="center" vertical="center"/>
    </xf>
    <xf numFmtId="3" fontId="6" fillId="18" borderId="62" xfId="0" applyNumberFormat="1" applyFont="1" applyFill="1" applyBorder="1" applyAlignment="1">
      <alignment horizontal="center" vertical="center"/>
    </xf>
    <xf numFmtId="3" fontId="6" fillId="18" borderId="96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1" fillId="0" borderId="34" xfId="61" applyBorder="1" applyAlignment="1">
      <alignment horizontal="center"/>
      <protection/>
    </xf>
    <xf numFmtId="0" fontId="31" fillId="0" borderId="34" xfId="61" applyFont="1" applyBorder="1" applyAlignment="1">
      <alignment horizontal="center"/>
      <protection/>
    </xf>
    <xf numFmtId="164" fontId="10" fillId="0" borderId="0" xfId="62" applyNumberFormat="1" applyFont="1" applyFill="1" applyBorder="1" applyAlignment="1" applyProtection="1">
      <alignment horizontal="center" vertical="center"/>
      <protection/>
    </xf>
    <xf numFmtId="0" fontId="10" fillId="0" borderId="0" xfId="60" applyFont="1" applyAlignment="1">
      <alignment horizontal="right" wrapText="1"/>
      <protection/>
    </xf>
    <xf numFmtId="0" fontId="31" fillId="0" borderId="50" xfId="61" applyBorder="1" applyAlignment="1">
      <alignment horizontal="center"/>
      <protection/>
    </xf>
    <xf numFmtId="0" fontId="42" fillId="0" borderId="90" xfId="61" applyFont="1" applyBorder="1" applyAlignment="1">
      <alignment horizontal="left" vertical="center"/>
      <protection/>
    </xf>
    <xf numFmtId="3" fontId="14" fillId="0" borderId="63" xfId="61" applyNumberFormat="1" applyFont="1" applyBorder="1">
      <alignment/>
      <protection/>
    </xf>
    <xf numFmtId="3" fontId="14" fillId="0" borderId="63" xfId="61" applyNumberFormat="1" applyFont="1" applyFill="1" applyBorder="1">
      <alignment/>
      <protection/>
    </xf>
    <xf numFmtId="3" fontId="14" fillId="16" borderId="63" xfId="61" applyNumberFormat="1" applyFont="1" applyFill="1" applyBorder="1">
      <alignment/>
      <protection/>
    </xf>
    <xf numFmtId="3" fontId="14" fillId="0" borderId="74" xfId="61" applyNumberFormat="1" applyFont="1" applyBorder="1">
      <alignment/>
      <protection/>
    </xf>
    <xf numFmtId="3" fontId="16" fillId="0" borderId="21" xfId="61" applyNumberFormat="1" applyFont="1" applyBorder="1">
      <alignment/>
      <protection/>
    </xf>
    <xf numFmtId="3" fontId="16" fillId="0" borderId="63" xfId="61" applyNumberFormat="1" applyFont="1" applyBorder="1">
      <alignment/>
      <protection/>
    </xf>
    <xf numFmtId="3" fontId="16" fillId="0" borderId="37" xfId="61" applyNumberFormat="1" applyFont="1" applyBorder="1">
      <alignment/>
      <protection/>
    </xf>
    <xf numFmtId="3" fontId="14" fillId="0" borderId="39" xfId="61" applyNumberFormat="1" applyFont="1" applyBorder="1">
      <alignment/>
      <protection/>
    </xf>
    <xf numFmtId="3" fontId="16" fillId="0" borderId="93" xfId="61" applyNumberFormat="1" applyFont="1" applyBorder="1">
      <alignment/>
      <protection/>
    </xf>
    <xf numFmtId="3" fontId="16" fillId="0" borderId="94" xfId="61" applyNumberFormat="1" applyFont="1" applyBorder="1">
      <alignment/>
      <protection/>
    </xf>
    <xf numFmtId="3" fontId="14" fillId="16" borderId="39" xfId="61" applyNumberFormat="1" applyFont="1" applyFill="1" applyBorder="1">
      <alignment/>
      <protection/>
    </xf>
    <xf numFmtId="0" fontId="42" fillId="0" borderId="19" xfId="61" applyFont="1" applyBorder="1" applyAlignment="1">
      <alignment horizontal="left" vertical="center"/>
      <protection/>
    </xf>
    <xf numFmtId="3" fontId="14" fillId="0" borderId="70" xfId="61" applyNumberFormat="1" applyFont="1" applyBorder="1">
      <alignment/>
      <protection/>
    </xf>
    <xf numFmtId="3" fontId="14" fillId="0" borderId="70" xfId="61" applyNumberFormat="1" applyFont="1" applyFill="1" applyBorder="1">
      <alignment/>
      <protection/>
    </xf>
    <xf numFmtId="3" fontId="14" fillId="16" borderId="70" xfId="61" applyNumberFormat="1" applyFont="1" applyFill="1" applyBorder="1">
      <alignment/>
      <protection/>
    </xf>
    <xf numFmtId="3" fontId="14" fillId="0" borderId="20" xfId="61" applyNumberFormat="1" applyFont="1" applyBorder="1">
      <alignment/>
      <protection/>
    </xf>
    <xf numFmtId="3" fontId="14" fillId="0" borderId="81" xfId="61" applyNumberFormat="1" applyFont="1" applyBorder="1">
      <alignment/>
      <protection/>
    </xf>
    <xf numFmtId="3" fontId="14" fillId="0" borderId="40" xfId="61" applyNumberFormat="1" applyFont="1" applyBorder="1">
      <alignment/>
      <protection/>
    </xf>
    <xf numFmtId="3" fontId="16" fillId="0" borderId="97" xfId="61" applyNumberFormat="1" applyFont="1" applyBorder="1">
      <alignment/>
      <protection/>
    </xf>
    <xf numFmtId="3" fontId="16" fillId="0" borderId="81" xfId="61" applyNumberFormat="1" applyFont="1" applyBorder="1">
      <alignment/>
      <protection/>
    </xf>
    <xf numFmtId="3" fontId="16" fillId="0" borderId="98" xfId="61" applyNumberFormat="1" applyFont="1" applyBorder="1">
      <alignment/>
      <protection/>
    </xf>
    <xf numFmtId="1" fontId="43" fillId="17" borderId="61" xfId="61" applyNumberFormat="1" applyFont="1" applyFill="1" applyBorder="1" applyAlignment="1">
      <alignment vertical="center"/>
      <protection/>
    </xf>
    <xf numFmtId="3" fontId="16" fillId="17" borderId="36" xfId="61" applyNumberFormat="1" applyFont="1" applyFill="1" applyBorder="1" applyAlignment="1">
      <alignment vertical="center"/>
      <protection/>
    </xf>
    <xf numFmtId="3" fontId="16" fillId="17" borderId="61" xfId="61" applyNumberFormat="1" applyFont="1" applyFill="1" applyBorder="1" applyAlignment="1">
      <alignment vertical="center"/>
      <protection/>
    </xf>
    <xf numFmtId="3" fontId="16" fillId="17" borderId="62" xfId="61" applyNumberFormat="1" applyFont="1" applyFill="1" applyBorder="1" applyAlignment="1">
      <alignment vertical="center"/>
      <protection/>
    </xf>
    <xf numFmtId="14" fontId="13" fillId="0" borderId="24" xfId="58" applyNumberFormat="1" applyFont="1" applyBorder="1" applyAlignment="1" quotePrefix="1">
      <alignment horizontal="center"/>
      <protection/>
    </xf>
    <xf numFmtId="14" fontId="13" fillId="0" borderId="24" xfId="0" applyNumberFormat="1" applyFont="1" applyBorder="1" applyAlignment="1" quotePrefix="1">
      <alignment horizontal="center"/>
    </xf>
    <xf numFmtId="0" fontId="0" fillId="0" borderId="0" xfId="0" applyFont="1" applyAlignment="1">
      <alignment horizontal="left" wrapText="1"/>
    </xf>
    <xf numFmtId="0" fontId="10" fillId="0" borderId="0" xfId="60" applyFont="1" applyAlignment="1">
      <alignment horizontal="center"/>
      <protection/>
    </xf>
    <xf numFmtId="0" fontId="14" fillId="0" borderId="90" xfId="0" applyFont="1" applyBorder="1" applyAlignment="1">
      <alignment horizontal="left" vertical="center"/>
    </xf>
    <xf numFmtId="3" fontId="14" fillId="18" borderId="21" xfId="0" applyNumberFormat="1" applyFont="1" applyFill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3" fontId="14" fillId="0" borderId="39" xfId="0" applyNumberFormat="1" applyFont="1" applyBorder="1" applyAlignment="1">
      <alignment horizontal="center" vertical="center"/>
    </xf>
    <xf numFmtId="3" fontId="14" fillId="18" borderId="16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3" fontId="0" fillId="0" borderId="74" xfId="0" applyNumberFormat="1" applyBorder="1" applyAlignment="1">
      <alignment horizontal="right" vertical="center"/>
    </xf>
    <xf numFmtId="3" fontId="14" fillId="0" borderId="20" xfId="0" applyNumberFormat="1" applyFont="1" applyBorder="1" applyAlignment="1">
      <alignment horizontal="right" vertical="center"/>
    </xf>
    <xf numFmtId="3" fontId="0" fillId="18" borderId="70" xfId="0" applyNumberFormat="1" applyFill="1" applyBorder="1" applyAlignment="1">
      <alignment horizontal="right" vertical="center"/>
    </xf>
    <xf numFmtId="3" fontId="0" fillId="0" borderId="70" xfId="0" applyNumberFormat="1" applyBorder="1" applyAlignment="1">
      <alignment horizontal="right" vertical="center"/>
    </xf>
    <xf numFmtId="3" fontId="0" fillId="0" borderId="67" xfId="0" applyNumberFormat="1" applyBorder="1" applyAlignment="1">
      <alignment horizontal="right" vertical="center"/>
    </xf>
    <xf numFmtId="3" fontId="15" fillId="18" borderId="61" xfId="0" applyNumberFormat="1" applyFont="1" applyFill="1" applyBorder="1" applyAlignment="1">
      <alignment horizontal="right" vertical="center"/>
    </xf>
    <xf numFmtId="3" fontId="15" fillId="0" borderId="36" xfId="0" applyNumberFormat="1" applyFont="1" applyFill="1" applyBorder="1" applyAlignment="1">
      <alignment horizontal="right" vertical="center"/>
    </xf>
    <xf numFmtId="3" fontId="15" fillId="0" borderId="62" xfId="0" applyNumberFormat="1" applyFont="1" applyFill="1" applyBorder="1" applyAlignment="1">
      <alignment horizontal="right" vertical="center"/>
    </xf>
    <xf numFmtId="3" fontId="15" fillId="18" borderId="74" xfId="0" applyNumberFormat="1" applyFont="1" applyFill="1" applyBorder="1" applyAlignment="1">
      <alignment horizontal="right" vertical="center"/>
    </xf>
    <xf numFmtId="3" fontId="15" fillId="18" borderId="39" xfId="0" applyNumberFormat="1" applyFont="1" applyFill="1" applyBorder="1" applyAlignment="1">
      <alignment horizontal="right" vertical="center"/>
    </xf>
    <xf numFmtId="3" fontId="14" fillId="18" borderId="25" xfId="0" applyNumberFormat="1" applyFont="1" applyFill="1" applyBorder="1" applyAlignment="1">
      <alignment horizontal="center" vertical="center"/>
    </xf>
    <xf numFmtId="3" fontId="14" fillId="0" borderId="34" xfId="0" applyNumberFormat="1" applyFont="1" applyFill="1" applyBorder="1" applyAlignment="1">
      <alignment horizontal="center" vertical="center"/>
    </xf>
    <xf numFmtId="3" fontId="14" fillId="0" borderId="26" xfId="0" applyNumberFormat="1" applyFont="1" applyFill="1" applyBorder="1" applyAlignment="1">
      <alignment horizontal="center" vertical="center"/>
    </xf>
    <xf numFmtId="0" fontId="21" fillId="4" borderId="0" xfId="62" applyFont="1" applyFill="1" applyAlignment="1">
      <alignment horizontal="center"/>
      <protection/>
    </xf>
    <xf numFmtId="0" fontId="5" fillId="4" borderId="0" xfId="62" applyFont="1" applyFill="1" applyAlignment="1">
      <alignment horizontal="center"/>
      <protection/>
    </xf>
    <xf numFmtId="0" fontId="11" fillId="0" borderId="0" xfId="60" applyFont="1" applyAlignment="1">
      <alignment horizontal="left" wrapText="1"/>
      <protection/>
    </xf>
    <xf numFmtId="0" fontId="31" fillId="0" borderId="0" xfId="60" applyFont="1" applyAlignment="1">
      <alignment horizontal="left" wrapText="1"/>
      <protection/>
    </xf>
    <xf numFmtId="0" fontId="0" fillId="0" borderId="43" xfId="0" applyBorder="1" applyAlignment="1">
      <alignment horizontal="center" wrapText="1"/>
    </xf>
    <xf numFmtId="0" fontId="0" fillId="0" borderId="99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16" fillId="0" borderId="42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0" fillId="0" borderId="100" xfId="0" applyBorder="1" applyAlignment="1">
      <alignment/>
    </xf>
    <xf numFmtId="44" fontId="16" fillId="0" borderId="49" xfId="67" applyFont="1" applyBorder="1" applyAlignment="1">
      <alignment horizontal="center"/>
    </xf>
    <xf numFmtId="44" fontId="16" fillId="0" borderId="48" xfId="67" applyFont="1" applyBorder="1" applyAlignment="1">
      <alignment horizontal="center"/>
    </xf>
    <xf numFmtId="44" fontId="16" fillId="0" borderId="41" xfId="67" applyFont="1" applyBorder="1" applyAlignment="1">
      <alignment horizontal="center"/>
    </xf>
    <xf numFmtId="44" fontId="5" fillId="0" borderId="0" xfId="67" applyFont="1" applyAlignment="1">
      <alignment horizontal="center"/>
    </xf>
    <xf numFmtId="0" fontId="5" fillId="0" borderId="0" xfId="0" applyFont="1" applyAlignment="1">
      <alignment horizontal="center"/>
    </xf>
    <xf numFmtId="164" fontId="3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wrapText="1"/>
    </xf>
    <xf numFmtId="164" fontId="4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11" fillId="0" borderId="0" xfId="60" applyFont="1" applyBorder="1" applyAlignment="1">
      <alignment horizontal="left"/>
      <protection/>
    </xf>
    <xf numFmtId="0" fontId="0" fillId="0" borderId="0" xfId="0" applyBorder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13" fillId="0" borderId="101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0" fillId="0" borderId="102" xfId="0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3" xfId="0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3" fillId="0" borderId="3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28" xfId="0" applyBorder="1" applyAlignment="1">
      <alignment wrapText="1"/>
    </xf>
    <xf numFmtId="0" fontId="13" fillId="0" borderId="7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5" fillId="0" borderId="101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1" xfId="0" applyBorder="1" applyAlignment="1">
      <alignment horizontal="center"/>
    </xf>
    <xf numFmtId="0" fontId="15" fillId="0" borderId="4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/>
    </xf>
    <xf numFmtId="0" fontId="15" fillId="0" borderId="7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99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0" fillId="0" borderId="0" xfId="0" applyAlignment="1">
      <alignment horizontal="right"/>
    </xf>
    <xf numFmtId="4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0" borderId="33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72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4" fillId="0" borderId="4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6" fillId="0" borderId="99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0" fillId="0" borderId="106" xfId="0" applyBorder="1" applyAlignment="1">
      <alignment/>
    </xf>
    <xf numFmtId="0" fontId="16" fillId="0" borderId="44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16" fillId="0" borderId="6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7" xfId="0" applyFont="1" applyFill="1" applyBorder="1" applyAlignment="1">
      <alignment horizontal="center"/>
    </xf>
    <xf numFmtId="0" fontId="0" fillId="0" borderId="108" xfId="0" applyBorder="1" applyAlignment="1">
      <alignment/>
    </xf>
    <xf numFmtId="0" fontId="16" fillId="0" borderId="4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6" fillId="0" borderId="4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3" fillId="0" borderId="109" xfId="0" applyFont="1" applyBorder="1" applyAlignment="1">
      <alignment horizontal="left" vertical="center"/>
    </xf>
    <xf numFmtId="0" fontId="13" fillId="0" borderId="80" xfId="0" applyFont="1" applyBorder="1" applyAlignment="1">
      <alignment horizontal="left" vertical="center"/>
    </xf>
    <xf numFmtId="0" fontId="13" fillId="0" borderId="89" xfId="0" applyFont="1" applyBorder="1" applyAlignment="1">
      <alignment horizontal="left" vertical="center"/>
    </xf>
    <xf numFmtId="0" fontId="16" fillId="0" borderId="9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16" fillId="0" borderId="7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67" xfId="0" applyFont="1" applyBorder="1" applyAlignment="1">
      <alignment horizontal="center"/>
    </xf>
    <xf numFmtId="0" fontId="13" fillId="0" borderId="13" xfId="0" applyFont="1" applyBorder="1" applyAlignment="1">
      <alignment horizontal="left" vertical="center"/>
    </xf>
    <xf numFmtId="0" fontId="15" fillId="0" borderId="7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5" fillId="0" borderId="10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8" xfId="0" applyFont="1" applyFill="1" applyBorder="1" applyAlignment="1">
      <alignment horizontal="center"/>
    </xf>
    <xf numFmtId="0" fontId="15" fillId="0" borderId="49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5" fillId="0" borderId="106" xfId="0" applyFont="1" applyFill="1" applyBorder="1" applyAlignment="1">
      <alignment horizontal="center"/>
    </xf>
    <xf numFmtId="0" fontId="15" fillId="0" borderId="4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100" xfId="0" applyFont="1" applyFill="1" applyBorder="1" applyAlignment="1">
      <alignment horizontal="center"/>
    </xf>
    <xf numFmtId="0" fontId="15" fillId="0" borderId="6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6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5" fillId="0" borderId="44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1" fillId="0" borderId="0" xfId="0" applyFont="1" applyAlignment="1">
      <alignment horizontal="center"/>
    </xf>
    <xf numFmtId="44" fontId="21" fillId="0" borderId="0" xfId="0" applyNumberFormat="1" applyFont="1" applyAlignment="1">
      <alignment horizontal="center"/>
    </xf>
    <xf numFmtId="0" fontId="15" fillId="0" borderId="109" xfId="0" applyFont="1" applyBorder="1" applyAlignment="1">
      <alignment horizontal="left" vertical="center"/>
    </xf>
    <xf numFmtId="0" fontId="15" fillId="0" borderId="80" xfId="0" applyFont="1" applyBorder="1" applyAlignment="1">
      <alignment horizontal="left" vertical="center"/>
    </xf>
    <xf numFmtId="0" fontId="15" fillId="0" borderId="89" xfId="0" applyFont="1" applyBorder="1" applyAlignment="1">
      <alignment horizontal="left" vertical="center"/>
    </xf>
    <xf numFmtId="0" fontId="16" fillId="0" borderId="112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0" fillId="0" borderId="59" xfId="0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0" fontId="0" fillId="0" borderId="7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00" xfId="0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4" fillId="0" borderId="35" xfId="61" applyFont="1" applyBorder="1" applyAlignment="1">
      <alignment horizontal="center"/>
      <protection/>
    </xf>
    <xf numFmtId="0" fontId="14" fillId="0" borderId="5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1" fillId="0" borderId="56" xfId="61" applyBorder="1" applyAlignment="1">
      <alignment horizontal="center"/>
      <protection/>
    </xf>
    <xf numFmtId="0" fontId="0" fillId="0" borderId="56" xfId="0" applyBorder="1" applyAlignment="1">
      <alignment horizontal="center"/>
    </xf>
    <xf numFmtId="0" fontId="14" fillId="0" borderId="112" xfId="61" applyFont="1" applyBorder="1" applyAlignment="1">
      <alignment horizontal="center"/>
      <protection/>
    </xf>
    <xf numFmtId="0" fontId="0" fillId="0" borderId="56" xfId="0" applyBorder="1" applyAlignment="1">
      <alignment horizontal="center"/>
    </xf>
    <xf numFmtId="0" fontId="14" fillId="0" borderId="56" xfId="61" applyFont="1" applyBorder="1" applyAlignment="1">
      <alignment horizontal="center"/>
      <protection/>
    </xf>
    <xf numFmtId="0" fontId="42" fillId="0" borderId="44" xfId="61" applyFont="1" applyBorder="1" applyAlignment="1">
      <alignment horizontal="center" vertical="center" wrapText="1"/>
      <protection/>
    </xf>
    <xf numFmtId="0" fontId="42" fillId="0" borderId="30" xfId="61" applyFont="1" applyBorder="1" applyAlignment="1">
      <alignment horizontal="center" vertical="center" wrapText="1"/>
      <protection/>
    </xf>
    <xf numFmtId="0" fontId="45" fillId="0" borderId="6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74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14" fillId="0" borderId="44" xfId="61" applyFont="1" applyBorder="1" applyAlignment="1">
      <alignment horizontal="center" vertical="center" wrapText="1"/>
      <protection/>
    </xf>
    <xf numFmtId="0" fontId="14" fillId="0" borderId="30" xfId="61" applyFont="1" applyBorder="1" applyAlignment="1">
      <alignment horizontal="center" vertical="center" wrapText="1"/>
      <protection/>
    </xf>
    <xf numFmtId="0" fontId="0" fillId="0" borderId="7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5" fillId="0" borderId="54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0" fontId="0" fillId="0" borderId="107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0" xfId="61" applyFont="1" applyAlignment="1">
      <alignment horizontal="center"/>
      <protection/>
    </xf>
    <xf numFmtId="44" fontId="5" fillId="0" borderId="0" xfId="61" applyNumberFormat="1" applyFont="1" applyAlignment="1">
      <alignment horizontal="center"/>
      <protection/>
    </xf>
    <xf numFmtId="0" fontId="5" fillId="0" borderId="0" xfId="61" applyFont="1" applyBorder="1" applyAlignment="1">
      <alignment horizontal="center"/>
      <protection/>
    </xf>
    <xf numFmtId="0" fontId="0" fillId="0" borderId="30" xfId="0" applyBorder="1" applyAlignment="1">
      <alignment horizontal="center" vertical="center" wrapText="1"/>
    </xf>
    <xf numFmtId="0" fontId="14" fillId="0" borderId="44" xfId="6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0" borderId="0" xfId="61" applyFont="1" applyAlignment="1">
      <alignment horizontal="right"/>
      <protection/>
    </xf>
    <xf numFmtId="0" fontId="41" fillId="0" borderId="104" xfId="61" applyFont="1" applyBorder="1" applyAlignment="1">
      <alignment horizontal="left" vertical="center"/>
      <protection/>
    </xf>
    <xf numFmtId="0" fontId="41" fillId="0" borderId="75" xfId="61" applyFont="1" applyBorder="1" applyAlignment="1">
      <alignment horizontal="left" vertical="center"/>
      <protection/>
    </xf>
    <xf numFmtId="0" fontId="41" fillId="0" borderId="114" xfId="61" applyFont="1" applyBorder="1" applyAlignment="1">
      <alignment horizontal="left" vertical="center"/>
      <protection/>
    </xf>
    <xf numFmtId="0" fontId="5" fillId="0" borderId="0" xfId="0" applyFont="1" applyAlignment="1">
      <alignment horizontal="right"/>
    </xf>
    <xf numFmtId="0" fontId="32" fillId="0" borderId="0" xfId="58" applyFont="1" applyAlignment="1">
      <alignment horizontal="right"/>
      <protection/>
    </xf>
    <xf numFmtId="0" fontId="5" fillId="0" borderId="0" xfId="58" applyFont="1" applyAlignment="1">
      <alignment horizontal="center"/>
      <protection/>
    </xf>
    <xf numFmtId="0" fontId="13" fillId="0" borderId="33" xfId="58" applyFont="1" applyBorder="1" applyAlignment="1">
      <alignment horizontal="center" vertical="center"/>
      <protection/>
    </xf>
    <xf numFmtId="0" fontId="13" fillId="0" borderId="16" xfId="58" applyFont="1" applyBorder="1" applyAlignment="1">
      <alignment horizontal="center" vertical="center"/>
      <protection/>
    </xf>
    <xf numFmtId="0" fontId="13" fillId="0" borderId="3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2" fillId="0" borderId="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0" fillId="0" borderId="10" xfId="0" applyNumberFormat="1" applyFill="1" applyBorder="1" applyAlignment="1">
      <alignment vertical="center" wrapText="1"/>
    </xf>
    <xf numFmtId="164" fontId="0" fillId="0" borderId="115" xfId="0" applyNumberFormat="1" applyFont="1" applyFill="1" applyBorder="1" applyAlignment="1">
      <alignment horizontal="left" vertical="center" wrapText="1"/>
    </xf>
    <xf numFmtId="0" fontId="11" fillId="0" borderId="72" xfId="62" applyFont="1" applyFill="1" applyBorder="1" applyAlignment="1" applyProtection="1">
      <alignment vertical="center" wrapText="1"/>
      <protection/>
    </xf>
    <xf numFmtId="0" fontId="11" fillId="0" borderId="16" xfId="62" applyFont="1" applyFill="1" applyBorder="1" applyAlignment="1" applyProtection="1">
      <alignment vertical="center" wrapText="1"/>
      <protection/>
    </xf>
    <xf numFmtId="164" fontId="6" fillId="0" borderId="50" xfId="0" applyNumberFormat="1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173" fontId="11" fillId="0" borderId="10" xfId="40" applyNumberFormat="1" applyFont="1" applyBorder="1" applyAlignment="1">
      <alignment/>
    </xf>
    <xf numFmtId="0" fontId="0" fillId="0" borderId="21" xfId="0" applyBorder="1" applyAlignment="1">
      <alignment/>
    </xf>
    <xf numFmtId="3" fontId="13" fillId="0" borderId="37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0" fontId="13" fillId="0" borderId="16" xfId="0" applyFont="1" applyBorder="1" applyAlignment="1">
      <alignment/>
    </xf>
    <xf numFmtId="0" fontId="18" fillId="0" borderId="16" xfId="0" applyFont="1" applyBorder="1" applyAlignment="1">
      <alignment/>
    </xf>
    <xf numFmtId="3" fontId="13" fillId="0" borderId="17" xfId="0" applyNumberFormat="1" applyFont="1" applyBorder="1" applyAlignment="1">
      <alignment/>
    </xf>
    <xf numFmtId="0" fontId="13" fillId="0" borderId="72" xfId="0" applyFont="1" applyBorder="1" applyAlignment="1">
      <alignment/>
    </xf>
    <xf numFmtId="3" fontId="13" fillId="0" borderId="28" xfId="0" applyNumberFormat="1" applyFont="1" applyBorder="1" applyAlignment="1">
      <alignment/>
    </xf>
    <xf numFmtId="3" fontId="13" fillId="0" borderId="62" xfId="0" applyNumberFormat="1" applyFont="1" applyBorder="1" applyAlignment="1">
      <alignment/>
    </xf>
    <xf numFmtId="3" fontId="0" fillId="0" borderId="92" xfId="0" applyNumberFormat="1" applyFill="1" applyBorder="1" applyAlignment="1">
      <alignment/>
    </xf>
    <xf numFmtId="0" fontId="3" fillId="0" borderId="114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5" fillId="0" borderId="24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right"/>
    </xf>
    <xf numFmtId="3" fontId="13" fillId="0" borderId="72" xfId="0" applyNumberFormat="1" applyFont="1" applyBorder="1" applyAlignment="1">
      <alignment horizontal="right"/>
    </xf>
    <xf numFmtId="0" fontId="6" fillId="0" borderId="48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 vertical="center"/>
    </xf>
    <xf numFmtId="0" fontId="6" fillId="0" borderId="30" xfId="0" applyFont="1" applyBorder="1" applyAlignment="1">
      <alignment horizontal="center" vertical="center" wrapText="1"/>
    </xf>
    <xf numFmtId="3" fontId="13" fillId="0" borderId="68" xfId="0" applyNumberFormat="1" applyFont="1" applyBorder="1" applyAlignment="1">
      <alignment horizontal="right"/>
    </xf>
    <xf numFmtId="3" fontId="13" fillId="0" borderId="69" xfId="0" applyNumberFormat="1" applyFont="1" applyBorder="1" applyAlignment="1">
      <alignment horizontal="right"/>
    </xf>
    <xf numFmtId="3" fontId="13" fillId="18" borderId="61" xfId="0" applyNumberFormat="1" applyFont="1" applyFill="1" applyBorder="1" applyAlignment="1">
      <alignment horizontal="right"/>
    </xf>
    <xf numFmtId="3" fontId="13" fillId="18" borderId="73" xfId="0" applyNumberFormat="1" applyFont="1" applyFill="1" applyBorder="1" applyAlignment="1">
      <alignment horizontal="right"/>
    </xf>
    <xf numFmtId="0" fontId="14" fillId="0" borderId="4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1" fillId="0" borderId="26" xfId="61" applyFont="1" applyBorder="1" applyAlignment="1">
      <alignment horizontal="center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10-11-12as" xfId="58"/>
    <cellStyle name="Normál_adat_2006_e_cs 2" xfId="59"/>
    <cellStyle name="Normál_Fő tábla 1." xfId="60"/>
    <cellStyle name="Normál_Kiadások szakf. össz. 9-e" xfId="61"/>
    <cellStyle name="Normál_KVRENMUNKA" xfId="62"/>
    <cellStyle name="Normál_Működési bevétel 2" xfId="63"/>
    <cellStyle name="Normál_város 2" xfId="64"/>
    <cellStyle name="Normál_város_kozlo0_2010_e_0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ENDSZ~1\LOCALS~1\Temp\kozlo_2013e_0_11_Mogyor&#243;sb&#225;nya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&#233;l&#233;ves%20besz&#225;mol&#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GLOBÁLIS"/>
      <sheetName val="KÖZOKTATÁS"/>
      <sheetName val="SZOCIÁLIS"/>
      <sheetName val="KULTURÁLIS"/>
      <sheetName val="validációk"/>
      <sheetName val="kd"/>
      <sheetName val="lakos"/>
      <sheetName val="Munka1"/>
    </sheetNames>
    <sheetDataSet>
      <sheetData sheetId="1">
        <row r="13">
          <cell r="J13">
            <v>10834316</v>
          </cell>
        </row>
        <row r="14">
          <cell r="J14">
            <v>10834316</v>
          </cell>
        </row>
        <row r="15">
          <cell r="J15">
            <v>0</v>
          </cell>
        </row>
        <row r="16">
          <cell r="J16">
            <v>4163694</v>
          </cell>
        </row>
        <row r="21">
          <cell r="J21">
            <v>6607180</v>
          </cell>
        </row>
        <row r="22">
          <cell r="J22">
            <v>8390830</v>
          </cell>
        </row>
        <row r="23">
          <cell r="J23">
            <v>3000000</v>
          </cell>
        </row>
        <row r="24">
          <cell r="J24">
            <v>0</v>
          </cell>
        </row>
      </sheetData>
      <sheetData sheetId="2">
        <row r="57">
          <cell r="R57">
            <v>0</v>
          </cell>
        </row>
        <row r="58">
          <cell r="R58">
            <v>0</v>
          </cell>
        </row>
        <row r="59">
          <cell r="R59">
            <v>2550000</v>
          </cell>
        </row>
        <row r="78">
          <cell r="R78">
            <v>0</v>
          </cell>
        </row>
        <row r="79">
          <cell r="R79">
            <v>0</v>
          </cell>
        </row>
      </sheetData>
      <sheetData sheetId="3">
        <row r="13">
          <cell r="L13">
            <v>994525.9999999999</v>
          </cell>
        </row>
      </sheetData>
      <sheetData sheetId="4"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1011180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8">
          <cell r="L28">
            <v>0</v>
          </cell>
        </row>
        <row r="35">
          <cell r="L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lap"/>
      <sheetName val="Fő tábla 1."/>
      <sheetName val="Működési bevét 2."/>
      <sheetName val="Felhalmozási bevét 2-a."/>
      <sheetName val="Normatíva 3."/>
      <sheetName val="Int. műk. bevét 4."/>
      <sheetName val="Beruházás 5."/>
      <sheetName val="Felújítás 6."/>
      <sheetName val="Személyi j. 7-8."/>
      <sheetName val="DOLOGI ÖSSZ. 9."/>
      <sheetName val="Készletbesz. 9-a."/>
      <sheetName val="Kommunikációs 9-b."/>
      <sheetName val="Szolgáltatás 9-c."/>
      <sheetName val="áfa 9-d."/>
      <sheetName val="Kiadások szakf. össz. 9-e."/>
      <sheetName val="10-11-12-es"/>
      <sheetName val="Támogatások"/>
    </sheetNames>
    <sheetDataSet>
      <sheetData sheetId="5">
        <row r="4">
          <cell r="A4" t="str">
            <v>2013. évi költségvetés</v>
          </cell>
        </row>
      </sheetData>
      <sheetData sheetId="6">
        <row r="9">
          <cell r="A9" t="str">
            <v>2013. évi költségvetési terv</v>
          </cell>
        </row>
      </sheetData>
      <sheetData sheetId="8">
        <row r="4">
          <cell r="A4" t="str">
            <v>2013. évi költségvetés</v>
          </cell>
        </row>
      </sheetData>
      <sheetData sheetId="9">
        <row r="5">
          <cell r="A5" t="str">
            <v>2013. évi költségvetés</v>
          </cell>
        </row>
      </sheetData>
      <sheetData sheetId="10">
        <row r="6">
          <cell r="A6" t="str">
            <v>2013. évi költségvetés</v>
          </cell>
        </row>
        <row r="13">
          <cell r="AC13">
            <v>0</v>
          </cell>
          <cell r="AD13">
            <v>0</v>
          </cell>
        </row>
        <row r="14">
          <cell r="AC14">
            <v>0</v>
          </cell>
          <cell r="AD14">
            <v>0</v>
          </cell>
        </row>
        <row r="15">
          <cell r="AC15">
            <v>1531</v>
          </cell>
          <cell r="AD15">
            <v>1531</v>
          </cell>
        </row>
        <row r="16">
          <cell r="AC16">
            <v>0</v>
          </cell>
          <cell r="AD16">
            <v>0</v>
          </cell>
        </row>
        <row r="17">
          <cell r="AC17">
            <v>0</v>
          </cell>
          <cell r="AD17">
            <v>0</v>
          </cell>
        </row>
        <row r="18">
          <cell r="AC18">
            <v>110</v>
          </cell>
        </row>
        <row r="19">
          <cell r="AC19">
            <v>0</v>
          </cell>
          <cell r="AD19">
            <v>0</v>
          </cell>
        </row>
        <row r="20">
          <cell r="AC20">
            <v>220</v>
          </cell>
        </row>
        <row r="21">
          <cell r="AC21">
            <v>1000</v>
          </cell>
        </row>
        <row r="22">
          <cell r="AC22">
            <v>0</v>
          </cell>
          <cell r="AD22">
            <v>0</v>
          </cell>
        </row>
      </sheetData>
      <sheetData sheetId="11">
        <row r="6">
          <cell r="A6" t="str">
            <v>2013. évi költségvetés</v>
          </cell>
        </row>
        <row r="15">
          <cell r="K15">
            <v>0</v>
          </cell>
        </row>
        <row r="16">
          <cell r="K16">
            <v>330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75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100</v>
          </cell>
        </row>
        <row r="23">
          <cell r="K23">
            <v>0</v>
          </cell>
        </row>
      </sheetData>
      <sheetData sheetId="12">
        <row r="9">
          <cell r="AO9">
            <v>1200</v>
          </cell>
        </row>
        <row r="12">
          <cell r="AO12">
            <v>0</v>
          </cell>
        </row>
        <row r="13">
          <cell r="AO13">
            <v>8779</v>
          </cell>
        </row>
        <row r="14">
          <cell r="AO14">
            <v>1310</v>
          </cell>
        </row>
        <row r="15">
          <cell r="AO15">
            <v>0</v>
          </cell>
        </row>
        <row r="16">
          <cell r="AO16">
            <v>500</v>
          </cell>
        </row>
        <row r="17">
          <cell r="AO17">
            <v>0</v>
          </cell>
        </row>
        <row r="18">
          <cell r="AO18">
            <v>10</v>
          </cell>
        </row>
        <row r="19">
          <cell r="AO19">
            <v>2095</v>
          </cell>
        </row>
        <row r="21">
          <cell r="AO21">
            <v>80</v>
          </cell>
        </row>
      </sheetData>
      <sheetData sheetId="13">
        <row r="6">
          <cell r="A6" t="str">
            <v>2013. évi költségvetés</v>
          </cell>
        </row>
        <row r="19">
          <cell r="W19">
            <v>324</v>
          </cell>
        </row>
        <row r="20">
          <cell r="W20">
            <v>89</v>
          </cell>
        </row>
        <row r="21">
          <cell r="W21">
            <v>3283</v>
          </cell>
        </row>
        <row r="22">
          <cell r="W22">
            <v>354</v>
          </cell>
        </row>
        <row r="23">
          <cell r="X23">
            <v>0</v>
          </cell>
        </row>
        <row r="24">
          <cell r="W24">
            <v>185</v>
          </cell>
        </row>
        <row r="25">
          <cell r="W25">
            <v>0</v>
          </cell>
          <cell r="X25">
            <v>0</v>
          </cell>
        </row>
        <row r="26">
          <cell r="W26">
            <v>62</v>
          </cell>
        </row>
        <row r="27">
          <cell r="W27">
            <v>863</v>
          </cell>
        </row>
        <row r="28">
          <cell r="W28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40"/>
  <sheetViews>
    <sheetView zoomScale="85" zoomScaleNormal="85" zoomScalePageLayoutView="0" workbookViewId="0" topLeftCell="A1">
      <selection activeCell="R17" sqref="R17"/>
    </sheetView>
  </sheetViews>
  <sheetFormatPr defaultColWidth="9.00390625" defaultRowHeight="12.75"/>
  <cols>
    <col min="1" max="5" width="9.375" style="3" customWidth="1"/>
    <col min="6" max="6" width="4.625" style="3" customWidth="1"/>
    <col min="7" max="16384" width="9.375" style="3" customWidth="1"/>
  </cols>
  <sheetData>
    <row r="1" ht="15.75" customHeight="1"/>
    <row r="2" ht="15.75" customHeight="1"/>
    <row r="3" ht="37.5" customHeight="1"/>
    <row r="4" s="4" customFormat="1" ht="12" customHeight="1"/>
    <row r="5" s="1" customFormat="1" ht="12" customHeight="1"/>
    <row r="6" s="1" customFormat="1" ht="12" customHeight="1"/>
    <row r="7" s="1" customFormat="1" ht="12" customHeight="1"/>
    <row r="8" s="1" customFormat="1" ht="12" customHeight="1"/>
    <row r="9" spans="1:10" s="1" customFormat="1" ht="12" customHeight="1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" s="1" customFormat="1" ht="12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1" spans="1:10" s="1" customFormat="1" ht="12.75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0" s="1" customFormat="1" ht="18.75" customHeight="1">
      <c r="A12" s="727" t="s">
        <v>74</v>
      </c>
      <c r="B12" s="727"/>
      <c r="C12" s="727"/>
      <c r="D12" s="727"/>
      <c r="E12" s="727"/>
      <c r="F12" s="727"/>
      <c r="G12" s="727"/>
      <c r="H12" s="727"/>
      <c r="I12" s="727"/>
      <c r="J12" s="727"/>
    </row>
    <row r="13" spans="1:10" s="1" customFormat="1" ht="12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</row>
    <row r="14" spans="1:10" s="1" customFormat="1" ht="21.75" customHeight="1">
      <c r="A14" s="727" t="s">
        <v>317</v>
      </c>
      <c r="B14" s="727"/>
      <c r="C14" s="727"/>
      <c r="D14" s="727"/>
      <c r="E14" s="727"/>
      <c r="F14" s="727"/>
      <c r="G14" s="727"/>
      <c r="H14" s="727"/>
      <c r="I14" s="727"/>
      <c r="J14" s="727"/>
    </row>
    <row r="15" spans="1:10" s="1" customFormat="1" ht="12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" customFormat="1" ht="12" customHeight="1">
      <c r="A16" s="728"/>
      <c r="B16" s="728"/>
      <c r="C16" s="728"/>
      <c r="D16" s="728"/>
      <c r="E16" s="728"/>
      <c r="F16" s="728"/>
      <c r="G16" s="728"/>
      <c r="H16" s="728"/>
      <c r="I16" s="728"/>
      <c r="J16" s="728"/>
    </row>
    <row r="17" spans="1:10" s="1" customFormat="1" ht="12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 s="1" customFormat="1" ht="12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 s="1" customFormat="1" ht="12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="1" customFormat="1" ht="12" customHeight="1"/>
    <row r="21" s="1" customFormat="1" ht="12" customHeight="1"/>
    <row r="22" s="1" customFormat="1" ht="12" customHeight="1"/>
    <row r="23" s="1" customFormat="1" ht="12" customHeight="1"/>
    <row r="24" s="1" customFormat="1" ht="12" customHeight="1"/>
    <row r="25" s="1" customFormat="1" ht="12" customHeight="1"/>
    <row r="26" s="1" customFormat="1" ht="12" customHeight="1"/>
    <row r="27" s="1" customFormat="1" ht="12" customHeight="1"/>
    <row r="28" s="1" customFormat="1" ht="12" customHeight="1"/>
    <row r="29" s="1" customFormat="1" ht="12" customHeight="1"/>
    <row r="30" s="1" customFormat="1" ht="12" customHeight="1"/>
    <row r="31" s="1" customFormat="1" ht="12" customHeight="1"/>
    <row r="32" s="1" customFormat="1" ht="12" customHeight="1"/>
    <row r="33" s="1" customFormat="1" ht="12" customHeight="1"/>
    <row r="34" s="1" customFormat="1" ht="12" customHeight="1"/>
    <row r="35" s="1" customFormat="1" ht="12" customHeight="1"/>
    <row r="36" s="1" customFormat="1" ht="12" customHeight="1"/>
    <row r="37" s="1" customFormat="1" ht="12" customHeight="1"/>
    <row r="38" s="1" customFormat="1" ht="12" customHeight="1"/>
    <row r="39" s="1" customFormat="1" ht="12" customHeight="1"/>
    <row r="40" s="1" customFormat="1" ht="24" customHeight="1">
      <c r="B40" s="5"/>
    </row>
    <row r="41" s="1" customFormat="1" ht="12" customHeight="1"/>
    <row r="42" s="1" customFormat="1" ht="12" customHeight="1"/>
    <row r="43" s="1" customFormat="1" ht="12" customHeight="1"/>
    <row r="44" s="1" customFormat="1" ht="12" customHeight="1"/>
    <row r="45" s="1" customFormat="1" ht="12" customHeight="1"/>
    <row r="46" s="1" customFormat="1" ht="12" customHeight="1"/>
    <row r="47" s="1" customFormat="1" ht="12" customHeight="1"/>
    <row r="48" s="1" customFormat="1" ht="12" customHeight="1"/>
    <row r="49" s="1" customFormat="1" ht="12" customHeight="1"/>
    <row r="50" s="1" customFormat="1" ht="12" customHeight="1"/>
    <row r="51" s="1" customFormat="1" ht="12" customHeight="1"/>
    <row r="52" s="1" customFormat="1" ht="15" customHeight="1"/>
    <row r="53" s="1" customFormat="1" ht="22.5" customHeight="1"/>
    <row r="54" s="1" customFormat="1" ht="12.75" customHeight="1"/>
    <row r="55" ht="16.5" customHeight="1"/>
    <row r="56" ht="16.5" customHeight="1"/>
    <row r="57" ht="37.5" customHeight="1"/>
    <row r="58" s="4" customFormat="1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5" customHeight="1"/>
    <row r="89" s="1" customFormat="1" ht="12.75" customHeight="1"/>
  </sheetData>
  <sheetProtection/>
  <mergeCells count="3">
    <mergeCell ref="A12:J12"/>
    <mergeCell ref="A14:J14"/>
    <mergeCell ref="A16:J16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95" r:id="rId1"/>
  <headerFooter alignWithMargins="0">
    <oddHeader>&amp;C
</oddHeader>
  </headerFooter>
  <rowBreaks count="1" manualBreakCount="1">
    <brk id="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R26"/>
  <sheetViews>
    <sheetView zoomScalePageLayoutView="0" workbookViewId="0" topLeftCell="A1">
      <selection activeCell="P14" sqref="P14"/>
    </sheetView>
  </sheetViews>
  <sheetFormatPr defaultColWidth="9.00390625" defaultRowHeight="12.75"/>
  <cols>
    <col min="1" max="1" width="35.875" style="0" bestFit="1" customWidth="1"/>
    <col min="2" max="3" width="6.625" style="0" bestFit="1" customWidth="1"/>
    <col min="4" max="4" width="7.125" style="0" customWidth="1"/>
    <col min="5" max="5" width="6.875" style="0" customWidth="1"/>
    <col min="6" max="6" width="7.125" style="0" customWidth="1"/>
    <col min="7" max="7" width="6.125" style="0" customWidth="1"/>
    <col min="8" max="8" width="7.875" style="0" bestFit="1" customWidth="1"/>
    <col min="9" max="9" width="7.625" style="0" customWidth="1"/>
    <col min="10" max="11" width="9.00390625" style="0" bestFit="1" customWidth="1"/>
    <col min="16" max="16" width="8.00390625" style="0" customWidth="1"/>
  </cols>
  <sheetData>
    <row r="1" spans="1:16" ht="13.5" customHeight="1">
      <c r="A1" s="355"/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94" t="s">
        <v>346</v>
      </c>
      <c r="P1" s="813"/>
    </row>
    <row r="2" spans="1:18" ht="13.5" customHeight="1">
      <c r="A2" s="20"/>
      <c r="B2" s="20"/>
      <c r="C2" s="20"/>
      <c r="D2" s="20"/>
      <c r="H2" s="77"/>
      <c r="I2" s="21"/>
      <c r="J2" s="394" t="s">
        <v>372</v>
      </c>
      <c r="K2" s="813"/>
      <c r="L2" s="813"/>
      <c r="M2" s="813"/>
      <c r="N2" s="813"/>
      <c r="O2" s="813"/>
      <c r="P2" s="813"/>
      <c r="Q2" s="21"/>
      <c r="R2" s="21"/>
    </row>
    <row r="3" spans="1:16" ht="13.5" customHeight="1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77"/>
    </row>
    <row r="4" spans="1:15" ht="16.5" customHeight="1">
      <c r="A4" s="747" t="s">
        <v>74</v>
      </c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</row>
    <row r="5" spans="1:15" ht="14.25" customHeight="1">
      <c r="A5" s="814" t="str">
        <f>'[2]Személyi j. 7-8.'!A4:O4</f>
        <v>2013. évi költségvetés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</row>
    <row r="6" spans="1:15" ht="15.75">
      <c r="A6" s="747" t="s">
        <v>143</v>
      </c>
      <c r="B6" s="747"/>
      <c r="C6" s="747"/>
      <c r="D6" s="747"/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</row>
    <row r="7" spans="1:15" ht="15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6" ht="13.5" thickBot="1">
      <c r="A8" s="832" t="s">
        <v>159</v>
      </c>
      <c r="B8" s="832"/>
      <c r="C8" s="832"/>
      <c r="D8" s="832"/>
      <c r="E8" s="832"/>
      <c r="F8" s="832"/>
      <c r="G8" s="832"/>
      <c r="H8" s="832"/>
      <c r="I8" s="832"/>
      <c r="J8" s="832"/>
      <c r="K8" s="832"/>
      <c r="L8" s="832"/>
      <c r="M8" s="832"/>
      <c r="N8" s="832"/>
      <c r="O8" s="832"/>
      <c r="P8" s="566" t="s">
        <v>246</v>
      </c>
    </row>
    <row r="9" spans="1:16" ht="18.75" customHeight="1">
      <c r="A9" s="833" t="s">
        <v>20</v>
      </c>
      <c r="B9" s="821" t="s">
        <v>439</v>
      </c>
      <c r="C9" s="822"/>
      <c r="D9" s="823"/>
      <c r="E9" s="1048" t="s">
        <v>440</v>
      </c>
      <c r="F9" s="1049"/>
      <c r="G9" s="383"/>
      <c r="H9" s="825" t="s">
        <v>123</v>
      </c>
      <c r="I9" s="826"/>
      <c r="J9" s="823"/>
      <c r="K9" s="821" t="s">
        <v>36</v>
      </c>
      <c r="L9" s="822"/>
      <c r="M9" s="795"/>
      <c r="N9" s="827" t="s">
        <v>14</v>
      </c>
      <c r="O9" s="828"/>
      <c r="P9" s="802"/>
    </row>
    <row r="10" spans="1:16" ht="18.75" customHeight="1" thickBot="1">
      <c r="A10" s="834"/>
      <c r="B10" s="796"/>
      <c r="C10" s="797"/>
      <c r="D10" s="824"/>
      <c r="E10" s="738"/>
      <c r="F10" s="385"/>
      <c r="G10" s="356"/>
      <c r="H10" s="796"/>
      <c r="I10" s="797"/>
      <c r="J10" s="824"/>
      <c r="K10" s="796"/>
      <c r="L10" s="797"/>
      <c r="M10" s="797"/>
      <c r="N10" s="829"/>
      <c r="O10" s="830"/>
      <c r="P10" s="831"/>
    </row>
    <row r="11" spans="1:16" ht="18.75" customHeight="1" thickBot="1">
      <c r="A11" s="835"/>
      <c r="B11" s="547" t="s">
        <v>274</v>
      </c>
      <c r="C11" s="548" t="s">
        <v>434</v>
      </c>
      <c r="D11" s="548" t="s">
        <v>441</v>
      </c>
      <c r="E11" s="548" t="s">
        <v>274</v>
      </c>
      <c r="F11" s="548" t="s">
        <v>434</v>
      </c>
      <c r="G11" s="548" t="s">
        <v>441</v>
      </c>
      <c r="H11" s="548" t="s">
        <v>274</v>
      </c>
      <c r="I11" s="548" t="s">
        <v>434</v>
      </c>
      <c r="J11" s="548" t="s">
        <v>441</v>
      </c>
      <c r="K11" s="548" t="s">
        <v>274</v>
      </c>
      <c r="L11" s="548" t="s">
        <v>434</v>
      </c>
      <c r="M11" s="549" t="s">
        <v>441</v>
      </c>
      <c r="N11" s="550" t="s">
        <v>274</v>
      </c>
      <c r="O11" s="548" t="s">
        <v>434</v>
      </c>
      <c r="P11" s="568" t="s">
        <v>441</v>
      </c>
    </row>
    <row r="12" spans="1:16" ht="12.75">
      <c r="A12" s="551" t="s">
        <v>178</v>
      </c>
      <c r="B12" s="552">
        <f>'[2]Készletbesz. 9-a.'!AC13</f>
        <v>0</v>
      </c>
      <c r="C12" s="552">
        <f>'[2]Készletbesz. 9-a.'!AD13</f>
        <v>0</v>
      </c>
      <c r="D12" s="552">
        <v>0</v>
      </c>
      <c r="E12" s="552">
        <v>0</v>
      </c>
      <c r="F12" s="552"/>
      <c r="G12" s="552"/>
      <c r="H12" s="552">
        <f>'[2]Szolgáltatás 9-c.'!AO9</f>
        <v>1200</v>
      </c>
      <c r="I12" s="553">
        <v>1200</v>
      </c>
      <c r="J12" s="553">
        <v>1200</v>
      </c>
      <c r="K12" s="552">
        <f>'[2]áfa 9-d.'!W19</f>
        <v>324</v>
      </c>
      <c r="L12" s="552">
        <v>324</v>
      </c>
      <c r="M12" s="554">
        <v>324</v>
      </c>
      <c r="N12" s="572">
        <f>B12+E12+H12+K12</f>
        <v>1524</v>
      </c>
      <c r="O12" s="579">
        <f>C12+F12+I12+L12</f>
        <v>1524</v>
      </c>
      <c r="P12" s="575">
        <f>D12+G12+J12+M12</f>
        <v>1524</v>
      </c>
    </row>
    <row r="13" spans="1:16" ht="18.75" customHeight="1">
      <c r="A13" s="53" t="s">
        <v>395</v>
      </c>
      <c r="B13" s="555"/>
      <c r="C13" s="555"/>
      <c r="D13" s="552"/>
      <c r="E13" s="556"/>
      <c r="F13" s="556"/>
      <c r="G13" s="556"/>
      <c r="H13" s="556"/>
      <c r="I13" s="557">
        <v>843</v>
      </c>
      <c r="J13" s="557">
        <v>1890</v>
      </c>
      <c r="K13" s="556"/>
      <c r="L13" s="556"/>
      <c r="M13" s="558">
        <v>320</v>
      </c>
      <c r="N13" s="573"/>
      <c r="O13" s="569">
        <v>843</v>
      </c>
      <c r="P13" s="576">
        <v>2210</v>
      </c>
    </row>
    <row r="14" spans="1:16" ht="18.75" customHeight="1">
      <c r="A14" s="53" t="s">
        <v>396</v>
      </c>
      <c r="B14" s="555"/>
      <c r="C14" s="555"/>
      <c r="D14" s="552"/>
      <c r="E14" s="556"/>
      <c r="F14" s="556"/>
      <c r="G14" s="556"/>
      <c r="H14" s="556"/>
      <c r="I14" s="557">
        <v>1004</v>
      </c>
      <c r="J14" s="557">
        <v>1141</v>
      </c>
      <c r="K14" s="556"/>
      <c r="L14" s="556"/>
      <c r="M14" s="558">
        <v>23</v>
      </c>
      <c r="N14" s="573"/>
      <c r="O14" s="569">
        <v>1004</v>
      </c>
      <c r="P14" s="577">
        <v>1164</v>
      </c>
    </row>
    <row r="15" spans="1:16" ht="18.75" customHeight="1">
      <c r="A15" s="53" t="s">
        <v>179</v>
      </c>
      <c r="B15" s="555">
        <f>'[2]Készletbesz. 9-a.'!AC14</f>
        <v>0</v>
      </c>
      <c r="C15" s="555">
        <f>'[2]Készletbesz. 9-a.'!AD14</f>
        <v>0</v>
      </c>
      <c r="D15" s="552"/>
      <c r="E15" s="556">
        <f>'[2]Kommunikációs 9-b.'!K15</f>
        <v>0</v>
      </c>
      <c r="F15" s="556"/>
      <c r="G15" s="556"/>
      <c r="H15" s="556">
        <f>'[2]Szolgáltatás 9-c.'!AO12</f>
        <v>0</v>
      </c>
      <c r="I15" s="556">
        <v>0</v>
      </c>
      <c r="J15" s="556">
        <v>0</v>
      </c>
      <c r="K15" s="556">
        <f>'[2]áfa 9-d.'!W20</f>
        <v>89</v>
      </c>
      <c r="L15" s="556">
        <v>89</v>
      </c>
      <c r="M15" s="558">
        <v>89</v>
      </c>
      <c r="N15" s="573">
        <f aca="true" t="shared" si="0" ref="N15:N23">B15+E15+H15+K15</f>
        <v>89</v>
      </c>
      <c r="O15" s="569">
        <f>C15+F15+I15+L15</f>
        <v>89</v>
      </c>
      <c r="P15" s="576">
        <f>D15+G15+J15+M15</f>
        <v>89</v>
      </c>
    </row>
    <row r="16" spans="1:16" ht="18.75" customHeight="1">
      <c r="A16" s="53" t="s">
        <v>180</v>
      </c>
      <c r="B16" s="555">
        <f>'[2]Készletbesz. 9-a.'!AC15</f>
        <v>1531</v>
      </c>
      <c r="C16" s="555">
        <f>'[2]Készletbesz. 9-a.'!AD15</f>
        <v>1531</v>
      </c>
      <c r="D16" s="552">
        <v>1531</v>
      </c>
      <c r="E16" s="556">
        <f>'[2]Kommunikációs 9-b.'!K16</f>
        <v>330</v>
      </c>
      <c r="F16" s="556">
        <v>330</v>
      </c>
      <c r="G16" s="556">
        <v>330</v>
      </c>
      <c r="H16" s="556">
        <f>'[2]Szolgáltatás 9-c.'!AO13</f>
        <v>8779</v>
      </c>
      <c r="I16" s="556">
        <v>8271</v>
      </c>
      <c r="J16" s="556">
        <v>6271</v>
      </c>
      <c r="K16" s="556">
        <f>'[2]áfa 9-d.'!W21</f>
        <v>3283</v>
      </c>
      <c r="L16" s="556">
        <v>3283</v>
      </c>
      <c r="M16" s="558">
        <v>2743</v>
      </c>
      <c r="N16" s="573">
        <f t="shared" si="0"/>
        <v>13923</v>
      </c>
      <c r="O16" s="569">
        <f>C16+F16+I16+L16</f>
        <v>13415</v>
      </c>
      <c r="P16" s="576">
        <f>D16+G16+J16+M16</f>
        <v>10875</v>
      </c>
    </row>
    <row r="17" spans="1:16" ht="18.75" customHeight="1">
      <c r="A17" s="53" t="s">
        <v>181</v>
      </c>
      <c r="B17" s="555">
        <f>'[2]Készletbesz. 9-a.'!AC16</f>
        <v>0</v>
      </c>
      <c r="C17" s="555">
        <f>'[2]Készletbesz. 9-a.'!AD16</f>
        <v>0</v>
      </c>
      <c r="D17" s="552"/>
      <c r="E17" s="556">
        <f>'[2]Kommunikációs 9-b.'!K17</f>
        <v>0</v>
      </c>
      <c r="F17" s="556"/>
      <c r="G17" s="556"/>
      <c r="H17" s="556">
        <f>'[2]Szolgáltatás 9-c.'!AO14</f>
        <v>1310</v>
      </c>
      <c r="I17" s="556">
        <v>1310</v>
      </c>
      <c r="J17" s="556">
        <v>1310</v>
      </c>
      <c r="K17" s="556">
        <f>'[2]áfa 9-d.'!W22</f>
        <v>354</v>
      </c>
      <c r="L17" s="556">
        <v>354</v>
      </c>
      <c r="M17" s="558">
        <v>354</v>
      </c>
      <c r="N17" s="573">
        <f t="shared" si="0"/>
        <v>1664</v>
      </c>
      <c r="O17" s="569">
        <f aca="true" t="shared" si="1" ref="O17:P23">C17+F17+I17+L17</f>
        <v>1664</v>
      </c>
      <c r="P17" s="576">
        <f t="shared" si="1"/>
        <v>1664</v>
      </c>
    </row>
    <row r="18" spans="1:16" ht="18.75" customHeight="1">
      <c r="A18" s="53" t="s">
        <v>186</v>
      </c>
      <c r="B18" s="555">
        <f>'[2]Készletbesz. 9-a.'!AC17</f>
        <v>0</v>
      </c>
      <c r="C18" s="555">
        <f>'[2]Készletbesz. 9-a.'!AD17</f>
        <v>0</v>
      </c>
      <c r="D18" s="552"/>
      <c r="E18" s="556">
        <f>'[2]Kommunikációs 9-b.'!K18</f>
        <v>0</v>
      </c>
      <c r="F18" s="556"/>
      <c r="G18" s="556"/>
      <c r="H18" s="556">
        <f>'[2]Szolgáltatás 9-c.'!AO15</f>
        <v>0</v>
      </c>
      <c r="I18" s="556">
        <v>0</v>
      </c>
      <c r="J18" s="556">
        <v>0</v>
      </c>
      <c r="K18" s="556"/>
      <c r="L18" s="556">
        <f>'[2]áfa 9-d.'!X23</f>
        <v>0</v>
      </c>
      <c r="M18" s="558">
        <v>0</v>
      </c>
      <c r="N18" s="573">
        <f t="shared" si="0"/>
        <v>0</v>
      </c>
      <c r="O18" s="569">
        <f t="shared" si="1"/>
        <v>0</v>
      </c>
      <c r="P18" s="577">
        <v>0</v>
      </c>
    </row>
    <row r="19" spans="1:16" ht="18.75" customHeight="1">
      <c r="A19" s="53" t="s">
        <v>182</v>
      </c>
      <c r="B19" s="555">
        <f>'[2]Készletbesz. 9-a.'!AC18</f>
        <v>110</v>
      </c>
      <c r="C19" s="555">
        <v>110</v>
      </c>
      <c r="D19" s="552">
        <v>110</v>
      </c>
      <c r="E19" s="556">
        <f>'[2]Kommunikációs 9-b.'!K19</f>
        <v>75</v>
      </c>
      <c r="F19" s="556">
        <v>75</v>
      </c>
      <c r="G19" s="556">
        <v>75</v>
      </c>
      <c r="H19" s="556">
        <f>'[2]Szolgáltatás 9-c.'!AO16</f>
        <v>500</v>
      </c>
      <c r="I19" s="556">
        <v>500</v>
      </c>
      <c r="J19" s="556">
        <v>500</v>
      </c>
      <c r="K19" s="556">
        <f>'[2]áfa 9-d.'!W24</f>
        <v>185</v>
      </c>
      <c r="L19" s="556">
        <v>185</v>
      </c>
      <c r="M19" s="558">
        <v>185</v>
      </c>
      <c r="N19" s="573">
        <f t="shared" si="0"/>
        <v>870</v>
      </c>
      <c r="O19" s="569">
        <f t="shared" si="1"/>
        <v>870</v>
      </c>
      <c r="P19" s="576">
        <f t="shared" si="1"/>
        <v>870</v>
      </c>
    </row>
    <row r="20" spans="1:16" ht="18.75" customHeight="1">
      <c r="A20" s="53" t="s">
        <v>183</v>
      </c>
      <c r="B20" s="555">
        <f>'[2]Készletbesz. 9-a.'!AC19</f>
        <v>0</v>
      </c>
      <c r="C20" s="555">
        <f>'[2]Készletbesz. 9-a.'!AD19</f>
        <v>0</v>
      </c>
      <c r="D20" s="552"/>
      <c r="E20" s="556">
        <f>'[2]Kommunikációs 9-b.'!K20</f>
        <v>0</v>
      </c>
      <c r="F20" s="556"/>
      <c r="G20" s="556"/>
      <c r="H20" s="556">
        <f>'[2]Szolgáltatás 9-c.'!AO17</f>
        <v>0</v>
      </c>
      <c r="I20" s="556">
        <v>0</v>
      </c>
      <c r="J20" s="556">
        <v>0</v>
      </c>
      <c r="K20" s="556">
        <f>'[2]áfa 9-d.'!W25</f>
        <v>0</v>
      </c>
      <c r="L20" s="556">
        <f>'[2]áfa 9-d.'!X25</f>
        <v>0</v>
      </c>
      <c r="M20" s="558">
        <v>0</v>
      </c>
      <c r="N20" s="573">
        <f t="shared" si="0"/>
        <v>0</v>
      </c>
      <c r="O20" s="569">
        <f t="shared" si="1"/>
        <v>0</v>
      </c>
      <c r="P20" s="576">
        <f t="shared" si="1"/>
        <v>0</v>
      </c>
    </row>
    <row r="21" spans="1:16" ht="18.75" customHeight="1">
      <c r="A21" s="53" t="s">
        <v>188</v>
      </c>
      <c r="B21" s="555">
        <f>'[2]Készletbesz. 9-a.'!AC20</f>
        <v>220</v>
      </c>
      <c r="C21" s="555">
        <v>220</v>
      </c>
      <c r="D21" s="552">
        <v>220</v>
      </c>
      <c r="E21" s="556">
        <f>'[2]Kommunikációs 9-b.'!K21</f>
        <v>0</v>
      </c>
      <c r="F21" s="556"/>
      <c r="G21" s="556"/>
      <c r="H21" s="556">
        <f>'[2]Szolgáltatás 9-c.'!AO18</f>
        <v>10</v>
      </c>
      <c r="I21" s="556">
        <v>10</v>
      </c>
      <c r="J21" s="556">
        <v>10</v>
      </c>
      <c r="K21" s="556">
        <f>'[2]áfa 9-d.'!W26</f>
        <v>62</v>
      </c>
      <c r="L21" s="556">
        <v>62</v>
      </c>
      <c r="M21" s="558">
        <v>62</v>
      </c>
      <c r="N21" s="573">
        <f t="shared" si="0"/>
        <v>292</v>
      </c>
      <c r="O21" s="569">
        <f t="shared" si="1"/>
        <v>292</v>
      </c>
      <c r="P21" s="576">
        <f t="shared" si="1"/>
        <v>292</v>
      </c>
    </row>
    <row r="22" spans="1:16" ht="18.75" customHeight="1">
      <c r="A22" s="53" t="s">
        <v>184</v>
      </c>
      <c r="B22" s="555">
        <f>'[2]Készletbesz. 9-a.'!AC21</f>
        <v>1000</v>
      </c>
      <c r="C22" s="555">
        <v>1000</v>
      </c>
      <c r="D22" s="552">
        <v>500</v>
      </c>
      <c r="E22" s="556">
        <f>'[2]Kommunikációs 9-b.'!K22</f>
        <v>100</v>
      </c>
      <c r="F22" s="556">
        <v>100</v>
      </c>
      <c r="G22" s="556">
        <v>100</v>
      </c>
      <c r="H22" s="556">
        <f>'[2]Szolgáltatás 9-c.'!AO19</f>
        <v>2095</v>
      </c>
      <c r="I22" s="556">
        <v>2095</v>
      </c>
      <c r="J22" s="556">
        <v>2995</v>
      </c>
      <c r="K22" s="556">
        <f>'[2]áfa 9-d.'!W27</f>
        <v>863</v>
      </c>
      <c r="L22" s="556">
        <v>863</v>
      </c>
      <c r="M22" s="558">
        <v>463</v>
      </c>
      <c r="N22" s="573">
        <f t="shared" si="0"/>
        <v>4058</v>
      </c>
      <c r="O22" s="569">
        <f t="shared" si="1"/>
        <v>4058</v>
      </c>
      <c r="P22" s="576">
        <f t="shared" si="1"/>
        <v>4058</v>
      </c>
    </row>
    <row r="23" spans="1:16" ht="18.75" customHeight="1" thickBot="1">
      <c r="A23" s="559" t="s">
        <v>185</v>
      </c>
      <c r="B23" s="560">
        <f>'[2]Készletbesz. 9-a.'!AC22</f>
        <v>0</v>
      </c>
      <c r="C23" s="560">
        <f>'[2]Készletbesz. 9-a.'!AD22</f>
        <v>0</v>
      </c>
      <c r="D23" s="561"/>
      <c r="E23" s="562">
        <f>'[2]Kommunikációs 9-b.'!K23</f>
        <v>0</v>
      </c>
      <c r="F23" s="562">
        <v>0</v>
      </c>
      <c r="G23" s="562">
        <v>0</v>
      </c>
      <c r="H23" s="562">
        <f>'[2]Szolgáltatás 9-c.'!AO21</f>
        <v>80</v>
      </c>
      <c r="I23" s="562">
        <v>80</v>
      </c>
      <c r="J23" s="562">
        <v>80</v>
      </c>
      <c r="K23" s="562">
        <f>'[2]áfa 9-d.'!W28</f>
        <v>21</v>
      </c>
      <c r="L23" s="562">
        <v>21</v>
      </c>
      <c r="M23" s="563">
        <v>21</v>
      </c>
      <c r="N23" s="574">
        <f t="shared" si="0"/>
        <v>101</v>
      </c>
      <c r="O23" s="580">
        <f t="shared" si="1"/>
        <v>101</v>
      </c>
      <c r="P23" s="578">
        <f t="shared" si="1"/>
        <v>101</v>
      </c>
    </row>
    <row r="24" spans="1:16" ht="18.75" customHeight="1" thickBot="1">
      <c r="A24" s="564" t="s">
        <v>75</v>
      </c>
      <c r="B24" s="565">
        <f aca="true" t="shared" si="2" ref="B24:P24">SUM(B12:B23)</f>
        <v>2861</v>
      </c>
      <c r="C24" s="565">
        <f t="shared" si="2"/>
        <v>2861</v>
      </c>
      <c r="D24" s="565">
        <f t="shared" si="2"/>
        <v>2361</v>
      </c>
      <c r="E24" s="565">
        <f t="shared" si="2"/>
        <v>505</v>
      </c>
      <c r="F24" s="565">
        <f t="shared" si="2"/>
        <v>505</v>
      </c>
      <c r="G24" s="565">
        <f t="shared" si="2"/>
        <v>505</v>
      </c>
      <c r="H24" s="565">
        <f t="shared" si="2"/>
        <v>13974</v>
      </c>
      <c r="I24" s="565">
        <f t="shared" si="2"/>
        <v>15313</v>
      </c>
      <c r="J24" s="565">
        <f t="shared" si="2"/>
        <v>15397</v>
      </c>
      <c r="K24" s="565">
        <f t="shared" si="2"/>
        <v>5181</v>
      </c>
      <c r="L24" s="565">
        <f t="shared" si="2"/>
        <v>5181</v>
      </c>
      <c r="M24" s="567">
        <f t="shared" si="2"/>
        <v>4584</v>
      </c>
      <c r="N24" s="570">
        <f t="shared" si="2"/>
        <v>22521</v>
      </c>
      <c r="O24" s="565">
        <f t="shared" si="2"/>
        <v>23860</v>
      </c>
      <c r="P24" s="571">
        <f t="shared" si="2"/>
        <v>22847</v>
      </c>
    </row>
    <row r="25" spans="1:5" ht="18.75" customHeight="1">
      <c r="A25" s="729" t="s">
        <v>415</v>
      </c>
      <c r="B25" s="730"/>
      <c r="C25" s="730"/>
      <c r="D25" s="730"/>
      <c r="E25" s="750"/>
    </row>
    <row r="26" spans="1:5" ht="12.75" customHeight="1">
      <c r="A26" s="730"/>
      <c r="B26" s="730"/>
      <c r="C26" s="730"/>
      <c r="D26" s="730"/>
      <c r="E26" s="750"/>
    </row>
  </sheetData>
  <sheetProtection/>
  <mergeCells count="13">
    <mergeCell ref="A25:E26"/>
    <mergeCell ref="N9:P10"/>
    <mergeCell ref="O1:P1"/>
    <mergeCell ref="J2:P2"/>
    <mergeCell ref="A4:O4"/>
    <mergeCell ref="A5:O5"/>
    <mergeCell ref="A6:O6"/>
    <mergeCell ref="A8:O8"/>
    <mergeCell ref="A9:A11"/>
    <mergeCell ref="B9:D10"/>
    <mergeCell ref="E9:G10"/>
    <mergeCell ref="H9:J10"/>
    <mergeCell ref="K9:M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E36"/>
  <sheetViews>
    <sheetView tabSelected="1" zoomScale="90" zoomScaleNormal="90" zoomScalePageLayoutView="0" workbookViewId="0" topLeftCell="C1">
      <selection activeCell="P15" sqref="P15"/>
    </sheetView>
  </sheetViews>
  <sheetFormatPr defaultColWidth="9.00390625" defaultRowHeight="12.75"/>
  <cols>
    <col min="1" max="1" width="32.875" style="0" bestFit="1" customWidth="1"/>
    <col min="2" max="2" width="6.125" style="0" customWidth="1"/>
    <col min="3" max="3" width="6.875" style="0" customWidth="1"/>
    <col min="4" max="4" width="5.625" style="0" customWidth="1"/>
    <col min="5" max="5" width="6.625" style="0" customWidth="1"/>
    <col min="6" max="6" width="5.00390625" style="0" bestFit="1" customWidth="1"/>
    <col min="7" max="7" width="5.625" style="0" customWidth="1"/>
    <col min="8" max="8" width="5.125" style="0" customWidth="1"/>
    <col min="9" max="9" width="5.625" style="0" customWidth="1"/>
    <col min="10" max="11" width="5.00390625" style="0" bestFit="1" customWidth="1"/>
    <col min="12" max="12" width="5.50390625" style="0" customWidth="1"/>
    <col min="13" max="13" width="7.125" style="0" customWidth="1"/>
    <col min="14" max="14" width="5.00390625" style="0" bestFit="1" customWidth="1"/>
    <col min="15" max="15" width="7.125" style="0" customWidth="1"/>
    <col min="16" max="16" width="5.875" style="0" customWidth="1"/>
    <col min="17" max="17" width="6.50390625" style="0" customWidth="1"/>
    <col min="18" max="18" width="6.00390625" style="0" customWidth="1"/>
    <col min="19" max="19" width="5.00390625" style="0" bestFit="1" customWidth="1"/>
    <col min="20" max="21" width="6.875" style="0" bestFit="1" customWidth="1"/>
  </cols>
  <sheetData>
    <row r="1" spans="1:30" ht="15.75">
      <c r="A1" s="20"/>
      <c r="B1" s="20"/>
      <c r="C1" s="20"/>
      <c r="D1" s="20"/>
      <c r="K1" s="21"/>
      <c r="L1" s="21"/>
      <c r="M1" s="21"/>
      <c r="N1" s="21"/>
      <c r="O1" s="51"/>
      <c r="P1" s="51"/>
      <c r="Q1" s="51"/>
      <c r="R1" s="852" t="s">
        <v>400</v>
      </c>
      <c r="S1" s="852"/>
      <c r="T1" s="852"/>
      <c r="U1" s="852"/>
      <c r="V1" s="852"/>
      <c r="W1" s="852"/>
      <c r="X1" s="816"/>
      <c r="Y1" s="816"/>
      <c r="Z1" s="816"/>
      <c r="AA1" s="816"/>
      <c r="AB1" s="21"/>
      <c r="AC1" s="45"/>
      <c r="AD1" s="45"/>
    </row>
    <row r="2" spans="15:28" ht="15.75">
      <c r="O2" s="852" t="s">
        <v>372</v>
      </c>
      <c r="P2" s="852"/>
      <c r="Q2" s="816"/>
      <c r="R2" s="816"/>
      <c r="S2" s="816"/>
      <c r="T2" s="816"/>
      <c r="U2" s="816"/>
      <c r="V2" s="816"/>
      <c r="W2" s="816"/>
      <c r="X2" s="816"/>
      <c r="Y2" s="816"/>
      <c r="Z2" s="816"/>
      <c r="AA2" s="816"/>
      <c r="AB2" s="21"/>
    </row>
    <row r="3" spans="15:28" ht="15.75">
      <c r="O3" s="51"/>
      <c r="P3" s="51"/>
      <c r="Q3" s="51"/>
      <c r="R3" s="852"/>
      <c r="S3" s="852"/>
      <c r="T3" s="852"/>
      <c r="U3" s="852"/>
      <c r="V3" s="852"/>
      <c r="W3" s="852"/>
      <c r="X3" s="816"/>
      <c r="Y3" s="816"/>
      <c r="Z3" s="816"/>
      <c r="AA3" s="816"/>
      <c r="AB3" s="21"/>
    </row>
    <row r="4" spans="15:28" ht="15.75">
      <c r="O4" s="852"/>
      <c r="P4" s="852"/>
      <c r="Q4" s="816"/>
      <c r="R4" s="816"/>
      <c r="S4" s="816"/>
      <c r="T4" s="816"/>
      <c r="U4" s="816"/>
      <c r="V4" s="816"/>
      <c r="W4" s="816"/>
      <c r="X4" s="816"/>
      <c r="Y4" s="816"/>
      <c r="Z4" s="816"/>
      <c r="AA4" s="816"/>
      <c r="AB4" s="21"/>
    </row>
    <row r="5" spans="1:30" ht="15.75">
      <c r="A5" s="747" t="s">
        <v>74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747"/>
      <c r="S5" s="747"/>
      <c r="T5" s="747"/>
      <c r="U5" s="747"/>
      <c r="V5" s="747"/>
      <c r="W5" s="747"/>
      <c r="X5" s="747"/>
      <c r="Y5" s="747"/>
      <c r="Z5" s="747"/>
      <c r="AA5" s="747"/>
      <c r="AB5" s="747"/>
      <c r="AC5" s="747"/>
      <c r="AD5" s="747"/>
    </row>
    <row r="6" spans="1:30" ht="15.75">
      <c r="A6" s="814" t="str">
        <f>'[2]DOLOGI ÖSSZ. 9.'!A5:O5</f>
        <v>2013. évi költségvetés</v>
      </c>
      <c r="B6" s="747"/>
      <c r="C6" s="747"/>
      <c r="D6" s="747"/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  <c r="P6" s="747"/>
      <c r="Q6" s="747"/>
      <c r="R6" s="747"/>
      <c r="S6" s="747"/>
      <c r="T6" s="747"/>
      <c r="U6" s="747"/>
      <c r="V6" s="747"/>
      <c r="W6" s="747"/>
      <c r="X6" s="747"/>
      <c r="Y6" s="747"/>
      <c r="Z6" s="747"/>
      <c r="AA6" s="747"/>
      <c r="AB6" s="747"/>
      <c r="AC6" s="747"/>
      <c r="AD6" s="747"/>
    </row>
    <row r="7" spans="1:30" ht="15.75">
      <c r="A7" s="747" t="s">
        <v>89</v>
      </c>
      <c r="B7" s="747"/>
      <c r="C7" s="747"/>
      <c r="D7" s="747"/>
      <c r="E7" s="747"/>
      <c r="F7" s="747"/>
      <c r="G7" s="747"/>
      <c r="H7" s="747"/>
      <c r="I7" s="747"/>
      <c r="J7" s="747"/>
      <c r="K7" s="747"/>
      <c r="L7" s="747"/>
      <c r="M7" s="747"/>
      <c r="N7" s="747"/>
      <c r="O7" s="747"/>
      <c r="P7" s="747"/>
      <c r="Q7" s="747"/>
      <c r="R7" s="747"/>
      <c r="S7" s="747"/>
      <c r="T7" s="747"/>
      <c r="U7" s="747"/>
      <c r="V7" s="747"/>
      <c r="W7" s="747"/>
      <c r="X7" s="747"/>
      <c r="Y7" s="747"/>
      <c r="Z7" s="747"/>
      <c r="AA7" s="747"/>
      <c r="AB7" s="747"/>
      <c r="AC7" s="747"/>
      <c r="AD7" s="747"/>
    </row>
    <row r="8" spans="1:30" ht="16.5" thickBo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</row>
    <row r="9" spans="1:31" ht="12.75">
      <c r="A9" s="859" t="s">
        <v>20</v>
      </c>
      <c r="B9" s="853" t="s">
        <v>90</v>
      </c>
      <c r="C9" s="854"/>
      <c r="D9" s="823"/>
      <c r="E9" s="851" t="s">
        <v>91</v>
      </c>
      <c r="F9" s="740"/>
      <c r="G9" s="764"/>
      <c r="H9" s="851" t="s">
        <v>283</v>
      </c>
      <c r="I9" s="740"/>
      <c r="J9" s="764"/>
      <c r="K9" s="739" t="s">
        <v>72</v>
      </c>
      <c r="L9" s="740"/>
      <c r="M9" s="445"/>
      <c r="N9" s="855" t="s">
        <v>284</v>
      </c>
      <c r="O9" s="854"/>
      <c r="P9" s="581"/>
      <c r="Q9" s="739" t="s">
        <v>92</v>
      </c>
      <c r="R9" s="740"/>
      <c r="S9" s="445"/>
      <c r="T9" s="739" t="s">
        <v>285</v>
      </c>
      <c r="U9" s="740"/>
      <c r="V9" s="445"/>
      <c r="W9" s="739" t="s">
        <v>93</v>
      </c>
      <c r="X9" s="740"/>
      <c r="Y9" s="445"/>
      <c r="Z9" s="840" t="s">
        <v>72</v>
      </c>
      <c r="AA9" s="841"/>
      <c r="AB9" s="770"/>
      <c r="AC9" s="842" t="s">
        <v>94</v>
      </c>
      <c r="AD9" s="841"/>
      <c r="AE9" s="742"/>
    </row>
    <row r="10" spans="1:31" ht="12.75">
      <c r="A10" s="860"/>
      <c r="B10" s="843" t="s">
        <v>318</v>
      </c>
      <c r="C10" s="844"/>
      <c r="D10" s="824"/>
      <c r="E10" s="843" t="s">
        <v>96</v>
      </c>
      <c r="F10" s="844"/>
      <c r="G10" s="824"/>
      <c r="H10" s="845" t="s">
        <v>97</v>
      </c>
      <c r="I10" s="846"/>
      <c r="J10" s="767"/>
      <c r="K10" s="847" t="s">
        <v>98</v>
      </c>
      <c r="L10" s="848"/>
      <c r="M10" s="365"/>
      <c r="N10" s="856" t="s">
        <v>99</v>
      </c>
      <c r="O10" s="844"/>
      <c r="P10" s="364"/>
      <c r="Q10" s="847" t="s">
        <v>100</v>
      </c>
      <c r="R10" s="848"/>
      <c r="S10" s="365"/>
      <c r="T10" s="847" t="s">
        <v>292</v>
      </c>
      <c r="U10" s="848"/>
      <c r="V10" s="365"/>
      <c r="W10" s="847" t="s">
        <v>101</v>
      </c>
      <c r="X10" s="848"/>
      <c r="Y10" s="365"/>
      <c r="Z10" s="845" t="s">
        <v>102</v>
      </c>
      <c r="AA10" s="846"/>
      <c r="AB10" s="766"/>
      <c r="AC10" s="849" t="s">
        <v>95</v>
      </c>
      <c r="AD10" s="846"/>
      <c r="AE10" s="850"/>
    </row>
    <row r="11" spans="1:31" ht="13.5" thickBot="1">
      <c r="A11" s="861"/>
      <c r="B11" s="862" t="s">
        <v>95</v>
      </c>
      <c r="C11" s="858"/>
      <c r="D11" s="863"/>
      <c r="E11" s="862" t="s">
        <v>95</v>
      </c>
      <c r="F11" s="858"/>
      <c r="G11" s="863"/>
      <c r="H11" s="836" t="s">
        <v>95</v>
      </c>
      <c r="I11" s="837"/>
      <c r="J11" s="792"/>
      <c r="K11" s="395" t="s">
        <v>103</v>
      </c>
      <c r="L11" s="396"/>
      <c r="M11" s="446"/>
      <c r="N11" s="857" t="s">
        <v>104</v>
      </c>
      <c r="O11" s="858"/>
      <c r="P11" s="583"/>
      <c r="Q11" s="395" t="s">
        <v>105</v>
      </c>
      <c r="R11" s="396"/>
      <c r="S11" s="446"/>
      <c r="T11" s="395" t="s">
        <v>95</v>
      </c>
      <c r="U11" s="396"/>
      <c r="V11" s="446"/>
      <c r="W11" s="395" t="s">
        <v>95</v>
      </c>
      <c r="X11" s="396"/>
      <c r="Y11" s="446"/>
      <c r="Z11" s="836" t="s">
        <v>95</v>
      </c>
      <c r="AA11" s="837"/>
      <c r="AB11" s="791"/>
      <c r="AC11" s="838" t="s">
        <v>167</v>
      </c>
      <c r="AD11" s="837"/>
      <c r="AE11" s="839"/>
    </row>
    <row r="12" spans="1:31" ht="12.75">
      <c r="A12" s="707"/>
      <c r="B12" s="586" t="s">
        <v>274</v>
      </c>
      <c r="C12" s="587" t="s">
        <v>434</v>
      </c>
      <c r="D12" s="587" t="s">
        <v>441</v>
      </c>
      <c r="E12" s="586" t="s">
        <v>274</v>
      </c>
      <c r="F12" s="587" t="s">
        <v>434</v>
      </c>
      <c r="G12" s="587" t="s">
        <v>441</v>
      </c>
      <c r="H12" s="586" t="s">
        <v>274</v>
      </c>
      <c r="I12" s="587" t="s">
        <v>434</v>
      </c>
      <c r="J12" s="587" t="s">
        <v>441</v>
      </c>
      <c r="K12" s="586" t="s">
        <v>274</v>
      </c>
      <c r="L12" s="587" t="s">
        <v>434</v>
      </c>
      <c r="M12" s="587" t="s">
        <v>441</v>
      </c>
      <c r="N12" s="586" t="s">
        <v>274</v>
      </c>
      <c r="O12" s="587" t="s">
        <v>434</v>
      </c>
      <c r="P12" s="587" t="s">
        <v>441</v>
      </c>
      <c r="Q12" s="586" t="s">
        <v>274</v>
      </c>
      <c r="R12" s="587" t="s">
        <v>434</v>
      </c>
      <c r="S12" s="587" t="s">
        <v>441</v>
      </c>
      <c r="T12" s="586" t="s">
        <v>369</v>
      </c>
      <c r="U12" s="587" t="s">
        <v>434</v>
      </c>
      <c r="V12" s="587" t="s">
        <v>441</v>
      </c>
      <c r="W12" s="586" t="s">
        <v>369</v>
      </c>
      <c r="X12" s="587" t="s">
        <v>434</v>
      </c>
      <c r="Y12" s="587" t="s">
        <v>441</v>
      </c>
      <c r="Z12" s="586" t="s">
        <v>274</v>
      </c>
      <c r="AA12" s="587" t="s">
        <v>434</v>
      </c>
      <c r="AB12" s="587" t="s">
        <v>441</v>
      </c>
      <c r="AC12" s="708" t="s">
        <v>369</v>
      </c>
      <c r="AD12" s="587" t="s">
        <v>434</v>
      </c>
      <c r="AE12" s="709" t="s">
        <v>441</v>
      </c>
    </row>
    <row r="13" spans="1:31" ht="27.75" customHeight="1">
      <c r="A13" s="12" t="s">
        <v>281</v>
      </c>
      <c r="B13" s="129"/>
      <c r="C13" s="84"/>
      <c r="D13" s="84"/>
      <c r="E13" s="129"/>
      <c r="F13" s="84"/>
      <c r="G13" s="84"/>
      <c r="H13" s="129"/>
      <c r="I13" s="84"/>
      <c r="J13" s="84"/>
      <c r="K13" s="129"/>
      <c r="L13" s="84"/>
      <c r="M13" s="84"/>
      <c r="N13" s="129"/>
      <c r="O13" s="84"/>
      <c r="P13" s="84"/>
      <c r="Q13" s="129"/>
      <c r="R13" s="84"/>
      <c r="S13" s="84">
        <v>0</v>
      </c>
      <c r="T13" s="129"/>
      <c r="U13" s="84"/>
      <c r="V13" s="84"/>
      <c r="W13" s="129"/>
      <c r="X13" s="84"/>
      <c r="Y13" s="84"/>
      <c r="Z13" s="129"/>
      <c r="AA13" s="84"/>
      <c r="AB13" s="710"/>
      <c r="AC13" s="711">
        <f aca="true" t="shared" si="0" ref="AC13:AE22">B13+E13+H13+K13+N13+Q13+T13+W13+Z13</f>
        <v>0</v>
      </c>
      <c r="AD13" s="712">
        <f t="shared" si="0"/>
        <v>0</v>
      </c>
      <c r="AE13" s="713">
        <f t="shared" si="0"/>
        <v>0</v>
      </c>
    </row>
    <row r="14" spans="1:31" ht="27.75" customHeight="1">
      <c r="A14" s="12" t="s">
        <v>282</v>
      </c>
      <c r="B14" s="130"/>
      <c r="C14" s="23"/>
      <c r="D14" s="346"/>
      <c r="E14" s="131"/>
      <c r="F14" s="24"/>
      <c r="G14" s="24"/>
      <c r="H14" s="131"/>
      <c r="I14" s="24"/>
      <c r="J14" s="24"/>
      <c r="K14" s="131"/>
      <c r="L14" s="24"/>
      <c r="M14" s="24"/>
      <c r="N14" s="131"/>
      <c r="O14" s="24"/>
      <c r="P14" s="608"/>
      <c r="Q14" s="164"/>
      <c r="R14" s="163"/>
      <c r="S14" s="163"/>
      <c r="T14" s="164"/>
      <c r="U14" s="163"/>
      <c r="V14" s="163"/>
      <c r="W14" s="164"/>
      <c r="X14" s="163"/>
      <c r="Y14" s="163"/>
      <c r="Z14" s="164"/>
      <c r="AA14" s="163"/>
      <c r="AB14" s="714"/>
      <c r="AC14" s="711">
        <f t="shared" si="0"/>
        <v>0</v>
      </c>
      <c r="AD14" s="712">
        <f t="shared" si="0"/>
        <v>0</v>
      </c>
      <c r="AE14" s="713">
        <f t="shared" si="0"/>
        <v>0</v>
      </c>
    </row>
    <row r="15" spans="1:31" ht="27.75" customHeight="1">
      <c r="A15" s="12" t="s">
        <v>286</v>
      </c>
      <c r="B15" s="130">
        <v>10</v>
      </c>
      <c r="C15" s="23">
        <v>10</v>
      </c>
      <c r="D15" s="346">
        <v>10</v>
      </c>
      <c r="E15" s="131">
        <v>120</v>
      </c>
      <c r="F15" s="24">
        <v>120</v>
      </c>
      <c r="G15" s="24">
        <v>120</v>
      </c>
      <c r="H15" s="131">
        <v>21</v>
      </c>
      <c r="I15" s="24">
        <v>21</v>
      </c>
      <c r="J15" s="24">
        <v>21</v>
      </c>
      <c r="K15" s="131">
        <v>30</v>
      </c>
      <c r="L15" s="24">
        <v>30</v>
      </c>
      <c r="M15" s="24">
        <v>30</v>
      </c>
      <c r="N15" s="131">
        <v>20</v>
      </c>
      <c r="O15" s="24">
        <v>20</v>
      </c>
      <c r="P15" s="608">
        <v>20</v>
      </c>
      <c r="Q15" s="164">
        <v>0</v>
      </c>
      <c r="R15" s="163">
        <v>0</v>
      </c>
      <c r="S15" s="163">
        <v>0</v>
      </c>
      <c r="T15" s="164">
        <v>500</v>
      </c>
      <c r="U15" s="163">
        <v>500</v>
      </c>
      <c r="V15" s="163">
        <v>500</v>
      </c>
      <c r="W15" s="164">
        <v>30</v>
      </c>
      <c r="X15" s="163">
        <v>30</v>
      </c>
      <c r="Y15" s="163">
        <v>30</v>
      </c>
      <c r="Z15" s="164">
        <v>800</v>
      </c>
      <c r="AA15" s="163">
        <v>800</v>
      </c>
      <c r="AB15" s="714">
        <v>800</v>
      </c>
      <c r="AC15" s="711">
        <f t="shared" si="0"/>
        <v>1531</v>
      </c>
      <c r="AD15" s="712">
        <f t="shared" si="0"/>
        <v>1531</v>
      </c>
      <c r="AE15" s="713">
        <f t="shared" si="0"/>
        <v>1531</v>
      </c>
    </row>
    <row r="16" spans="1:31" ht="27.75" customHeight="1">
      <c r="A16" s="12" t="s">
        <v>181</v>
      </c>
      <c r="B16" s="130"/>
      <c r="C16" s="23"/>
      <c r="D16" s="346"/>
      <c r="E16" s="131"/>
      <c r="F16" s="24"/>
      <c r="G16" s="24"/>
      <c r="H16" s="131"/>
      <c r="I16" s="24"/>
      <c r="J16" s="24"/>
      <c r="K16" s="131"/>
      <c r="L16" s="24"/>
      <c r="M16" s="24"/>
      <c r="N16" s="131"/>
      <c r="O16" s="24"/>
      <c r="P16" s="608"/>
      <c r="Q16" s="164"/>
      <c r="R16" s="163"/>
      <c r="S16" s="163"/>
      <c r="T16" s="164"/>
      <c r="U16" s="163"/>
      <c r="V16" s="163"/>
      <c r="W16" s="164"/>
      <c r="X16" s="163"/>
      <c r="Y16" s="163"/>
      <c r="Z16" s="164"/>
      <c r="AA16" s="163"/>
      <c r="AB16" s="714"/>
      <c r="AC16" s="711">
        <f t="shared" si="0"/>
        <v>0</v>
      </c>
      <c r="AD16" s="712">
        <f t="shared" si="0"/>
        <v>0</v>
      </c>
      <c r="AE16" s="713">
        <f t="shared" si="0"/>
        <v>0</v>
      </c>
    </row>
    <row r="17" spans="1:31" ht="27.75" customHeight="1">
      <c r="A17" s="12" t="s">
        <v>186</v>
      </c>
      <c r="B17" s="130"/>
      <c r="C17" s="23"/>
      <c r="D17" s="23"/>
      <c r="E17" s="130"/>
      <c r="F17" s="23"/>
      <c r="G17" s="23"/>
      <c r="H17" s="130"/>
      <c r="I17" s="23"/>
      <c r="J17" s="23"/>
      <c r="K17" s="130"/>
      <c r="L17" s="23"/>
      <c r="M17" s="23"/>
      <c r="N17" s="130"/>
      <c r="O17" s="23"/>
      <c r="P17" s="23"/>
      <c r="Q17" s="130"/>
      <c r="R17" s="23"/>
      <c r="S17" s="23"/>
      <c r="T17" s="130"/>
      <c r="U17" s="23"/>
      <c r="V17" s="23"/>
      <c r="W17" s="130"/>
      <c r="X17" s="23"/>
      <c r="Y17" s="23"/>
      <c r="Z17" s="130"/>
      <c r="AA17" s="23"/>
      <c r="AB17" s="346"/>
      <c r="AC17" s="711">
        <f t="shared" si="0"/>
        <v>0</v>
      </c>
      <c r="AD17" s="712">
        <f t="shared" si="0"/>
        <v>0</v>
      </c>
      <c r="AE17" s="713">
        <f t="shared" si="0"/>
        <v>0</v>
      </c>
    </row>
    <row r="18" spans="1:31" ht="27.75" customHeight="1">
      <c r="A18" s="12" t="s">
        <v>182</v>
      </c>
      <c r="B18" s="130">
        <v>10</v>
      </c>
      <c r="C18" s="23">
        <v>10</v>
      </c>
      <c r="D18" s="346">
        <v>10</v>
      </c>
      <c r="E18" s="131"/>
      <c r="F18" s="24"/>
      <c r="G18" s="24"/>
      <c r="H18" s="131"/>
      <c r="I18" s="24"/>
      <c r="J18" s="24"/>
      <c r="K18" s="131"/>
      <c r="L18" s="24"/>
      <c r="M18" s="24"/>
      <c r="N18" s="131"/>
      <c r="O18" s="24"/>
      <c r="P18" s="608"/>
      <c r="Q18" s="164"/>
      <c r="R18" s="163"/>
      <c r="S18" s="163"/>
      <c r="T18" s="164">
        <v>50</v>
      </c>
      <c r="U18" s="163">
        <v>50</v>
      </c>
      <c r="V18" s="163">
        <v>50</v>
      </c>
      <c r="W18" s="164"/>
      <c r="X18" s="163"/>
      <c r="Y18" s="163"/>
      <c r="Z18" s="164">
        <v>50</v>
      </c>
      <c r="AA18" s="163">
        <v>50</v>
      </c>
      <c r="AB18" s="714">
        <v>50</v>
      </c>
      <c r="AC18" s="711">
        <f t="shared" si="0"/>
        <v>110</v>
      </c>
      <c r="AD18" s="712">
        <f t="shared" si="0"/>
        <v>110</v>
      </c>
      <c r="AE18" s="713">
        <f t="shared" si="0"/>
        <v>110</v>
      </c>
    </row>
    <row r="19" spans="1:31" ht="27.75" customHeight="1">
      <c r="A19" s="12" t="s">
        <v>183</v>
      </c>
      <c r="B19" s="130"/>
      <c r="C19" s="23"/>
      <c r="D19" s="346"/>
      <c r="E19" s="131"/>
      <c r="F19" s="24"/>
      <c r="G19" s="24"/>
      <c r="H19" s="131"/>
      <c r="I19" s="24"/>
      <c r="J19" s="24"/>
      <c r="K19" s="131"/>
      <c r="L19" s="24"/>
      <c r="M19" s="24"/>
      <c r="N19" s="131"/>
      <c r="O19" s="24"/>
      <c r="P19" s="608"/>
      <c r="Q19" s="164"/>
      <c r="R19" s="163"/>
      <c r="S19" s="163"/>
      <c r="T19" s="164"/>
      <c r="U19" s="163"/>
      <c r="V19" s="163"/>
      <c r="W19" s="164"/>
      <c r="X19" s="163"/>
      <c r="Y19" s="163"/>
      <c r="Z19" s="164">
        <v>0</v>
      </c>
      <c r="AA19" s="163"/>
      <c r="AB19" s="714"/>
      <c r="AC19" s="711">
        <f t="shared" si="0"/>
        <v>0</v>
      </c>
      <c r="AD19" s="712">
        <f t="shared" si="0"/>
        <v>0</v>
      </c>
      <c r="AE19" s="713">
        <f t="shared" si="0"/>
        <v>0</v>
      </c>
    </row>
    <row r="20" spans="1:31" ht="27.75" customHeight="1">
      <c r="A20" s="12" t="s">
        <v>187</v>
      </c>
      <c r="B20" s="130"/>
      <c r="C20" s="23"/>
      <c r="D20" s="346"/>
      <c r="E20" s="131"/>
      <c r="F20" s="24"/>
      <c r="G20" s="24"/>
      <c r="H20" s="131"/>
      <c r="I20" s="24"/>
      <c r="J20" s="24"/>
      <c r="K20" s="131"/>
      <c r="L20" s="24"/>
      <c r="M20" s="24"/>
      <c r="N20" s="131">
        <v>180</v>
      </c>
      <c r="O20" s="24">
        <v>180</v>
      </c>
      <c r="P20" s="608">
        <v>180</v>
      </c>
      <c r="Q20" s="164"/>
      <c r="R20" s="163"/>
      <c r="S20" s="163"/>
      <c r="T20" s="164"/>
      <c r="U20" s="163"/>
      <c r="V20" s="163"/>
      <c r="W20" s="164">
        <v>10</v>
      </c>
      <c r="X20" s="163">
        <v>10</v>
      </c>
      <c r="Y20" s="163">
        <v>10</v>
      </c>
      <c r="Z20" s="164">
        <v>30</v>
      </c>
      <c r="AA20" s="163">
        <v>30</v>
      </c>
      <c r="AB20" s="714">
        <v>30</v>
      </c>
      <c r="AC20" s="711">
        <f t="shared" si="0"/>
        <v>220</v>
      </c>
      <c r="AD20" s="712">
        <f t="shared" si="0"/>
        <v>220</v>
      </c>
      <c r="AE20" s="713">
        <f t="shared" si="0"/>
        <v>220</v>
      </c>
    </row>
    <row r="21" spans="1:31" ht="27.75" customHeight="1">
      <c r="A21" s="12" t="s">
        <v>184</v>
      </c>
      <c r="B21" s="130"/>
      <c r="C21" s="23"/>
      <c r="D21" s="346"/>
      <c r="E21" s="131"/>
      <c r="F21" s="24"/>
      <c r="G21" s="24"/>
      <c r="H21" s="131">
        <v>800</v>
      </c>
      <c r="I21" s="24">
        <v>800</v>
      </c>
      <c r="J21" s="24">
        <v>300</v>
      </c>
      <c r="K21" s="131"/>
      <c r="L21" s="24"/>
      <c r="M21" s="24"/>
      <c r="N21" s="131"/>
      <c r="O21" s="24"/>
      <c r="P21" s="608"/>
      <c r="Q21" s="164"/>
      <c r="R21" s="163"/>
      <c r="S21" s="163"/>
      <c r="T21" s="164">
        <v>100</v>
      </c>
      <c r="U21" s="163">
        <v>100</v>
      </c>
      <c r="V21" s="163">
        <v>100</v>
      </c>
      <c r="W21" s="164"/>
      <c r="X21" s="163"/>
      <c r="Y21" s="163"/>
      <c r="Z21" s="164">
        <v>100</v>
      </c>
      <c r="AA21" s="163">
        <v>100</v>
      </c>
      <c r="AB21" s="714">
        <v>100</v>
      </c>
      <c r="AC21" s="711">
        <f t="shared" si="0"/>
        <v>1000</v>
      </c>
      <c r="AD21" s="712">
        <f t="shared" si="0"/>
        <v>1000</v>
      </c>
      <c r="AE21" s="713">
        <f t="shared" si="0"/>
        <v>500</v>
      </c>
    </row>
    <row r="22" spans="1:31" ht="27.75" customHeight="1" thickBot="1">
      <c r="A22" s="593" t="s">
        <v>185</v>
      </c>
      <c r="B22" s="594"/>
      <c r="C22" s="123"/>
      <c r="D22" s="347"/>
      <c r="E22" s="595"/>
      <c r="F22" s="596"/>
      <c r="G22" s="596"/>
      <c r="H22" s="595"/>
      <c r="I22" s="596"/>
      <c r="J22" s="596"/>
      <c r="K22" s="595"/>
      <c r="L22" s="596"/>
      <c r="M22" s="596"/>
      <c r="N22" s="595"/>
      <c r="O22" s="596"/>
      <c r="P22" s="715"/>
      <c r="Q22" s="716"/>
      <c r="R22" s="717"/>
      <c r="S22" s="717"/>
      <c r="T22" s="716"/>
      <c r="U22" s="717"/>
      <c r="V22" s="717"/>
      <c r="W22" s="716"/>
      <c r="X22" s="717"/>
      <c r="Y22" s="717"/>
      <c r="Z22" s="716"/>
      <c r="AA22" s="717"/>
      <c r="AB22" s="718"/>
      <c r="AC22" s="724">
        <f t="shared" si="0"/>
        <v>0</v>
      </c>
      <c r="AD22" s="725">
        <f t="shared" si="0"/>
        <v>0</v>
      </c>
      <c r="AE22" s="726">
        <f t="shared" si="0"/>
        <v>0</v>
      </c>
    </row>
    <row r="23" spans="1:31" ht="27.75" customHeight="1" thickBot="1">
      <c r="A23" s="564" t="s">
        <v>75</v>
      </c>
      <c r="B23" s="622">
        <f aca="true" t="shared" si="1" ref="B23:AE23">SUM(B12:B22)</f>
        <v>20</v>
      </c>
      <c r="C23" s="622">
        <f t="shared" si="1"/>
        <v>20</v>
      </c>
      <c r="D23" s="622">
        <f t="shared" si="1"/>
        <v>20</v>
      </c>
      <c r="E23" s="622">
        <f t="shared" si="1"/>
        <v>120</v>
      </c>
      <c r="F23" s="622">
        <f t="shared" si="1"/>
        <v>120</v>
      </c>
      <c r="G23" s="622">
        <f t="shared" si="1"/>
        <v>120</v>
      </c>
      <c r="H23" s="622">
        <f t="shared" si="1"/>
        <v>821</v>
      </c>
      <c r="I23" s="622">
        <f t="shared" si="1"/>
        <v>821</v>
      </c>
      <c r="J23" s="622">
        <f t="shared" si="1"/>
        <v>321</v>
      </c>
      <c r="K23" s="622">
        <f t="shared" si="1"/>
        <v>30</v>
      </c>
      <c r="L23" s="622">
        <f t="shared" si="1"/>
        <v>30</v>
      </c>
      <c r="M23" s="622">
        <f t="shared" si="1"/>
        <v>30</v>
      </c>
      <c r="N23" s="622">
        <f t="shared" si="1"/>
        <v>200</v>
      </c>
      <c r="O23" s="622">
        <f t="shared" si="1"/>
        <v>200</v>
      </c>
      <c r="P23" s="622">
        <f t="shared" si="1"/>
        <v>200</v>
      </c>
      <c r="Q23" s="622">
        <f t="shared" si="1"/>
        <v>0</v>
      </c>
      <c r="R23" s="622">
        <f t="shared" si="1"/>
        <v>0</v>
      </c>
      <c r="S23" s="622">
        <f t="shared" si="1"/>
        <v>0</v>
      </c>
      <c r="T23" s="622">
        <f t="shared" si="1"/>
        <v>650</v>
      </c>
      <c r="U23" s="622">
        <f t="shared" si="1"/>
        <v>650</v>
      </c>
      <c r="V23" s="622">
        <f t="shared" si="1"/>
        <v>650</v>
      </c>
      <c r="W23" s="622">
        <f t="shared" si="1"/>
        <v>40</v>
      </c>
      <c r="X23" s="622">
        <f t="shared" si="1"/>
        <v>40</v>
      </c>
      <c r="Y23" s="622">
        <f t="shared" si="1"/>
        <v>40</v>
      </c>
      <c r="Z23" s="622">
        <f t="shared" si="1"/>
        <v>980</v>
      </c>
      <c r="AA23" s="622">
        <f t="shared" si="1"/>
        <v>980</v>
      </c>
      <c r="AB23" s="622">
        <f t="shared" si="1"/>
        <v>980</v>
      </c>
      <c r="AC23" s="719">
        <f t="shared" si="1"/>
        <v>2861</v>
      </c>
      <c r="AD23" s="720">
        <f t="shared" si="1"/>
        <v>2861</v>
      </c>
      <c r="AE23" s="721">
        <f t="shared" si="1"/>
        <v>2361</v>
      </c>
    </row>
    <row r="24" spans="1:30" ht="12.75" customHeight="1" hidden="1">
      <c r="A24" s="35"/>
      <c r="B24" s="27">
        <f>SUM(B15:B23)</f>
        <v>40</v>
      </c>
      <c r="C24" s="27"/>
      <c r="D24" s="723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609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ht="12.75" customHeight="1" hidden="1">
      <c r="A25" s="35"/>
      <c r="B25" s="27">
        <f>SUM(B16:B24)</f>
        <v>70</v>
      </c>
      <c r="C25" s="27"/>
      <c r="D25" s="722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ht="12.75" customHeight="1" hidden="1">
      <c r="A26" s="35"/>
      <c r="B26" s="27">
        <f>SUM(B16:B25)</f>
        <v>140</v>
      </c>
      <c r="C26" s="27"/>
      <c r="D26" s="722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ht="12.75" customHeight="1" hidden="1">
      <c r="A27" s="35"/>
      <c r="B27" s="27">
        <f>SUM(B17:B26)</f>
        <v>280</v>
      </c>
      <c r="C27" s="27"/>
      <c r="D27" s="722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ht="12.75" customHeight="1" hidden="1">
      <c r="A28" s="35"/>
      <c r="B28" s="27">
        <f>SUM(B18:B27)</f>
        <v>560</v>
      </c>
      <c r="C28" s="27"/>
      <c r="D28" s="722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ht="12.75" customHeight="1" hidden="1">
      <c r="A29" s="35"/>
      <c r="B29" s="27">
        <f>SUM(B18:B28)</f>
        <v>1120</v>
      </c>
      <c r="C29" s="27"/>
      <c r="D29" s="722"/>
      <c r="E29" s="32">
        <f>SUM(E25:E28)</f>
        <v>0</v>
      </c>
      <c r="F29" s="32"/>
      <c r="G29" s="32"/>
      <c r="H29" s="32">
        <f>SUM(H25:H28)</f>
        <v>0</v>
      </c>
      <c r="I29" s="32"/>
      <c r="J29" s="32"/>
      <c r="K29" s="32">
        <f>SUM(K25:K28)</f>
        <v>0</v>
      </c>
      <c r="L29" s="32"/>
      <c r="M29" s="32"/>
      <c r="N29" s="32">
        <f>SUM(N25:N28)</f>
        <v>0</v>
      </c>
      <c r="O29" s="32"/>
      <c r="P29" s="32"/>
      <c r="Q29" s="32">
        <f>SUM(Q25:Q28)</f>
        <v>0</v>
      </c>
      <c r="R29" s="32"/>
      <c r="S29" s="32"/>
      <c r="T29" s="32">
        <f>SUM(T25:T28)</f>
        <v>0</v>
      </c>
      <c r="U29" s="32"/>
      <c r="V29" s="32"/>
      <c r="W29" s="32">
        <f>SUM(W25:W28)</f>
        <v>0</v>
      </c>
      <c r="X29" s="32"/>
      <c r="Y29" s="32"/>
      <c r="Z29" s="32">
        <f>SUM(Z25:Z28)</f>
        <v>0</v>
      </c>
      <c r="AA29" s="32"/>
      <c r="AB29" s="32"/>
      <c r="AC29" s="32"/>
      <c r="AD29" s="32"/>
    </row>
    <row r="30" spans="1:30" ht="12.75" customHeight="1" hidden="1">
      <c r="A30" s="35"/>
      <c r="B30" s="27">
        <f>SUM(B18:B29)</f>
        <v>2240</v>
      </c>
      <c r="C30" s="27"/>
      <c r="D30" s="722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ht="12.75" customHeight="1" hidden="1">
      <c r="A31" s="35"/>
      <c r="B31" s="27">
        <f>SUM(B19:B30)</f>
        <v>4470</v>
      </c>
      <c r="C31" s="27"/>
      <c r="D31" s="72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ht="12.75" customHeight="1" hidden="1">
      <c r="A32" s="35"/>
      <c r="B32" s="27">
        <f>SUM(B19:B31)</f>
        <v>8940</v>
      </c>
      <c r="C32" s="27"/>
      <c r="D32" s="722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ht="12.75" customHeight="1" hidden="1">
      <c r="A33" s="35"/>
      <c r="B33" s="27">
        <f>SUM(B19:B32)</f>
        <v>17880</v>
      </c>
      <c r="C33" s="27"/>
      <c r="D33" s="722"/>
      <c r="E33" s="36">
        <f>E23+E29+E31</f>
        <v>120</v>
      </c>
      <c r="F33" s="36"/>
      <c r="G33" s="36"/>
      <c r="H33" s="36">
        <f>H23+H29+H31</f>
        <v>821</v>
      </c>
      <c r="I33" s="36"/>
      <c r="J33" s="36"/>
      <c r="K33" s="36">
        <f>K23+K29+K31</f>
        <v>30</v>
      </c>
      <c r="L33" s="36"/>
      <c r="M33" s="36"/>
      <c r="N33" s="36">
        <f>N23+N29+N31</f>
        <v>200</v>
      </c>
      <c r="O33" s="36"/>
      <c r="P33" s="36"/>
      <c r="Q33" s="36">
        <f>Q23+Q29+Q31</f>
        <v>0</v>
      </c>
      <c r="R33" s="36"/>
      <c r="S33" s="36"/>
      <c r="T33" s="36">
        <f>T23+T29+T31</f>
        <v>650</v>
      </c>
      <c r="U33" s="36"/>
      <c r="V33" s="36"/>
      <c r="W33" s="36">
        <f>W23+W29+W31</f>
        <v>40</v>
      </c>
      <c r="X33" s="36"/>
      <c r="Y33" s="36"/>
      <c r="Z33" s="36">
        <f>Z23+Z29+Z31</f>
        <v>980</v>
      </c>
      <c r="AA33" s="36"/>
      <c r="AB33" s="36"/>
      <c r="AC33" s="36"/>
      <c r="AD33" s="36"/>
    </row>
    <row r="34" spans="27:30" ht="12.75" customHeight="1" hidden="1">
      <c r="AA34" s="105"/>
      <c r="AB34" s="105"/>
      <c r="AC34" s="105"/>
      <c r="AD34" s="105"/>
    </row>
    <row r="35" spans="1:30" ht="12.75">
      <c r="A35" s="729" t="s">
        <v>416</v>
      </c>
      <c r="B35" s="730"/>
      <c r="C35" s="730"/>
      <c r="D35" s="730"/>
      <c r="E35" s="750"/>
      <c r="F35" s="816"/>
      <c r="G35" s="816"/>
      <c r="H35" s="816"/>
      <c r="I35" s="816"/>
      <c r="J35" s="21"/>
      <c r="AA35" s="21"/>
      <c r="AB35" s="21"/>
      <c r="AC35" s="21"/>
      <c r="AD35" s="21"/>
    </row>
    <row r="36" spans="1:10" ht="12.75" customHeight="1">
      <c r="A36" s="730"/>
      <c r="B36" s="730"/>
      <c r="C36" s="730"/>
      <c r="D36" s="730"/>
      <c r="E36" s="750"/>
      <c r="F36" s="816"/>
      <c r="G36" s="816"/>
      <c r="H36" s="816"/>
      <c r="I36" s="816"/>
      <c r="J36" s="21"/>
    </row>
  </sheetData>
  <sheetProtection/>
  <mergeCells count="39">
    <mergeCell ref="N10:O10"/>
    <mergeCell ref="T10:U10"/>
    <mergeCell ref="N11:O11"/>
    <mergeCell ref="A9:A11"/>
    <mergeCell ref="T11:U11"/>
    <mergeCell ref="B11:D11"/>
    <mergeCell ref="E11:G11"/>
    <mergeCell ref="A5:AD5"/>
    <mergeCell ref="A6:AD6"/>
    <mergeCell ref="A7:AD7"/>
    <mergeCell ref="B9:D9"/>
    <mergeCell ref="E9:G9"/>
    <mergeCell ref="N9:O9"/>
    <mergeCell ref="R1:AA1"/>
    <mergeCell ref="O2:AA2"/>
    <mergeCell ref="R3:AA3"/>
    <mergeCell ref="O4:AA4"/>
    <mergeCell ref="H9:J9"/>
    <mergeCell ref="K9:L9"/>
    <mergeCell ref="Q9:R9"/>
    <mergeCell ref="W9:X9"/>
    <mergeCell ref="T9:U9"/>
    <mergeCell ref="Z9:AB9"/>
    <mergeCell ref="AC9:AE9"/>
    <mergeCell ref="B10:D10"/>
    <mergeCell ref="E10:G10"/>
    <mergeCell ref="H10:J10"/>
    <mergeCell ref="K10:L10"/>
    <mergeCell ref="Q10:R10"/>
    <mergeCell ref="W10:X10"/>
    <mergeCell ref="Z10:AB10"/>
    <mergeCell ref="AC10:AE10"/>
    <mergeCell ref="Z11:AB11"/>
    <mergeCell ref="AC11:AE11"/>
    <mergeCell ref="A35:I36"/>
    <mergeCell ref="H11:J11"/>
    <mergeCell ref="K11:L11"/>
    <mergeCell ref="Q11:R11"/>
    <mergeCell ref="W11:X11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8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O38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61.375" style="0" customWidth="1"/>
    <col min="2" max="2" width="9.125" style="0" customWidth="1"/>
    <col min="3" max="4" width="7.125" style="0" customWidth="1"/>
    <col min="5" max="5" width="7.625" style="0" customWidth="1"/>
    <col min="6" max="6" width="6.375" style="0" customWidth="1"/>
    <col min="7" max="7" width="6.625" style="0" customWidth="1"/>
    <col min="8" max="8" width="8.625" style="0" customWidth="1"/>
    <col min="9" max="9" width="8.375" style="0" customWidth="1"/>
    <col min="10" max="10" width="8.00390625" style="0" customWidth="1"/>
    <col min="11" max="11" width="8.50390625" style="0" customWidth="1"/>
    <col min="12" max="12" width="7.125" style="0" customWidth="1"/>
    <col min="13" max="13" width="7.625" style="0" customWidth="1"/>
  </cols>
  <sheetData>
    <row r="1" spans="1:15" ht="15.75">
      <c r="A1" s="50"/>
      <c r="B1" s="50"/>
      <c r="C1" s="50"/>
      <c r="D1" s="50"/>
      <c r="E1" s="51"/>
      <c r="F1" s="51"/>
      <c r="G1" s="51"/>
      <c r="H1" s="852" t="s">
        <v>156</v>
      </c>
      <c r="I1" s="852"/>
      <c r="J1" s="852"/>
      <c r="K1" s="852"/>
      <c r="L1" s="852"/>
      <c r="M1" s="816"/>
      <c r="N1" s="816"/>
      <c r="O1" s="816"/>
    </row>
    <row r="2" spans="1:15" ht="15.75">
      <c r="A2" s="51"/>
      <c r="B2" s="51"/>
      <c r="C2" s="51"/>
      <c r="D2" s="51"/>
      <c r="E2" s="852" t="s">
        <v>372</v>
      </c>
      <c r="F2" s="816"/>
      <c r="G2" s="816"/>
      <c r="H2" s="816"/>
      <c r="I2" s="816"/>
      <c r="J2" s="816"/>
      <c r="K2" s="816"/>
      <c r="L2" s="816"/>
      <c r="M2" s="816"/>
      <c r="N2" s="816"/>
      <c r="O2" s="816"/>
    </row>
    <row r="3" spans="1:15" ht="15.75">
      <c r="A3" s="51"/>
      <c r="B3" s="51"/>
      <c r="C3" s="51"/>
      <c r="D3" s="51"/>
      <c r="E3" s="51"/>
      <c r="F3" s="51"/>
      <c r="G3" s="51"/>
      <c r="H3" s="852"/>
      <c r="I3" s="852"/>
      <c r="J3" s="852"/>
      <c r="K3" s="852"/>
      <c r="L3" s="852"/>
      <c r="M3" s="816"/>
      <c r="N3" s="816"/>
      <c r="O3" s="816"/>
    </row>
    <row r="4" spans="1:15" ht="15.75">
      <c r="A4" s="51"/>
      <c r="B4" s="51"/>
      <c r="C4" s="51"/>
      <c r="D4" s="51"/>
      <c r="E4" s="852"/>
      <c r="F4" s="816"/>
      <c r="G4" s="816"/>
      <c r="H4" s="816"/>
      <c r="I4" s="816"/>
      <c r="J4" s="816"/>
      <c r="K4" s="816"/>
      <c r="L4" s="816"/>
      <c r="M4" s="816"/>
      <c r="N4" s="816"/>
      <c r="O4" s="816"/>
    </row>
    <row r="5" spans="1:12" ht="15.75">
      <c r="A5" s="747" t="s">
        <v>109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</row>
    <row r="6" spans="1:12" ht="15.75">
      <c r="A6" s="814" t="str">
        <f>'[2]Készletbesz. 9-a.'!A6:AD6</f>
        <v>2013. évi költségvetés</v>
      </c>
      <c r="B6" s="814"/>
      <c r="C6" s="814"/>
      <c r="D6" s="814"/>
      <c r="E6" s="814"/>
      <c r="F6" s="814"/>
      <c r="G6" s="814"/>
      <c r="H6" s="814"/>
      <c r="I6" s="814"/>
      <c r="J6" s="814"/>
      <c r="K6" s="814"/>
      <c r="L6" s="814"/>
    </row>
    <row r="7" spans="1:12" ht="15.75">
      <c r="A7" s="747" t="s">
        <v>110</v>
      </c>
      <c r="B7" s="747"/>
      <c r="C7" s="747"/>
      <c r="D7" s="747"/>
      <c r="E7" s="747"/>
      <c r="F7" s="747"/>
      <c r="G7" s="747"/>
      <c r="H7" s="747"/>
      <c r="I7" s="747"/>
      <c r="J7" s="747"/>
      <c r="K7" s="747"/>
      <c r="L7" s="747"/>
    </row>
    <row r="8" spans="1:12" ht="15.75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3" ht="12.75">
      <c r="A9" s="859" t="s">
        <v>20</v>
      </c>
      <c r="B9" s="853" t="s">
        <v>111</v>
      </c>
      <c r="C9" s="854"/>
      <c r="D9" s="823"/>
      <c r="E9" s="851" t="s">
        <v>112</v>
      </c>
      <c r="F9" s="740"/>
      <c r="G9" s="764"/>
      <c r="H9" s="851" t="s">
        <v>72</v>
      </c>
      <c r="I9" s="740"/>
      <c r="J9" s="770"/>
      <c r="K9" s="842" t="s">
        <v>113</v>
      </c>
      <c r="L9" s="841"/>
      <c r="M9" s="742"/>
    </row>
    <row r="10" spans="1:13" ht="12.75">
      <c r="A10" s="860"/>
      <c r="B10" s="843" t="s">
        <v>114</v>
      </c>
      <c r="C10" s="844"/>
      <c r="D10" s="824"/>
      <c r="E10" s="843" t="s">
        <v>114</v>
      </c>
      <c r="F10" s="844"/>
      <c r="G10" s="824"/>
      <c r="H10" s="876" t="s">
        <v>98</v>
      </c>
      <c r="I10" s="848"/>
      <c r="J10" s="766"/>
      <c r="K10" s="849" t="s">
        <v>115</v>
      </c>
      <c r="L10" s="846"/>
      <c r="M10" s="850"/>
    </row>
    <row r="11" spans="1:13" ht="12.75">
      <c r="A11" s="877"/>
      <c r="B11" s="869" t="s">
        <v>116</v>
      </c>
      <c r="C11" s="870"/>
      <c r="D11" s="871"/>
      <c r="E11" s="869" t="s">
        <v>116</v>
      </c>
      <c r="F11" s="870"/>
      <c r="G11" s="871"/>
      <c r="H11" s="872" t="s">
        <v>103</v>
      </c>
      <c r="I11" s="873"/>
      <c r="J11" s="874"/>
      <c r="K11" s="849" t="s">
        <v>106</v>
      </c>
      <c r="L11" s="875"/>
      <c r="M11" s="850"/>
    </row>
    <row r="12" spans="1:13" ht="13.5" thickBot="1">
      <c r="A12" s="582"/>
      <c r="B12" s="864">
        <v>2013</v>
      </c>
      <c r="C12" s="865"/>
      <c r="D12" s="866"/>
      <c r="E12" s="864">
        <v>2013</v>
      </c>
      <c r="F12" s="865"/>
      <c r="G12" s="866"/>
      <c r="H12" s="864">
        <v>2013</v>
      </c>
      <c r="I12" s="865"/>
      <c r="J12" s="867"/>
      <c r="K12" s="868">
        <v>2013</v>
      </c>
      <c r="L12" s="858"/>
      <c r="M12" s="839"/>
    </row>
    <row r="13" spans="1:13" ht="12.75">
      <c r="A13" s="584"/>
      <c r="B13" s="586" t="s">
        <v>274</v>
      </c>
      <c r="C13" s="587" t="s">
        <v>434</v>
      </c>
      <c r="D13" s="587" t="s">
        <v>441</v>
      </c>
      <c r="E13" s="586" t="s">
        <v>274</v>
      </c>
      <c r="F13" s="587" t="s">
        <v>434</v>
      </c>
      <c r="G13" s="587" t="s">
        <v>441</v>
      </c>
      <c r="H13" s="586" t="s">
        <v>274</v>
      </c>
      <c r="I13" s="587" t="s">
        <v>434</v>
      </c>
      <c r="J13" s="587" t="s">
        <v>441</v>
      </c>
      <c r="K13" s="589" t="s">
        <v>274</v>
      </c>
      <c r="L13" s="587" t="s">
        <v>434</v>
      </c>
      <c r="M13" s="587" t="s">
        <v>441</v>
      </c>
    </row>
    <row r="14" spans="1:13" ht="27.75" customHeight="1">
      <c r="A14" s="12" t="s">
        <v>178</v>
      </c>
      <c r="B14" s="129"/>
      <c r="C14" s="84"/>
      <c r="D14" s="84"/>
      <c r="E14" s="129"/>
      <c r="F14" s="84"/>
      <c r="G14" s="84"/>
      <c r="H14" s="129"/>
      <c r="I14" s="84"/>
      <c r="J14" s="588"/>
      <c r="K14" s="590">
        <f aca="true" t="shared" si="0" ref="K14:M23">B14+E14+H14</f>
        <v>0</v>
      </c>
      <c r="L14" s="26">
        <f t="shared" si="0"/>
        <v>0</v>
      </c>
      <c r="M14" s="591">
        <f t="shared" si="0"/>
        <v>0</v>
      </c>
    </row>
    <row r="15" spans="1:13" ht="27.75" customHeight="1">
      <c r="A15" s="12" t="s">
        <v>179</v>
      </c>
      <c r="B15" s="130"/>
      <c r="C15" s="23"/>
      <c r="D15" s="346"/>
      <c r="E15" s="131"/>
      <c r="F15" s="24"/>
      <c r="G15" s="24"/>
      <c r="H15" s="131"/>
      <c r="I15" s="24"/>
      <c r="J15" s="592"/>
      <c r="K15" s="590">
        <f t="shared" si="0"/>
        <v>0</v>
      </c>
      <c r="L15" s="26">
        <f t="shared" si="0"/>
        <v>0</v>
      </c>
      <c r="M15" s="591">
        <f t="shared" si="0"/>
        <v>0</v>
      </c>
    </row>
    <row r="16" spans="1:13" ht="27.75" customHeight="1">
      <c r="A16" s="12" t="s">
        <v>180</v>
      </c>
      <c r="B16" s="130">
        <v>220</v>
      </c>
      <c r="C16" s="23">
        <v>220</v>
      </c>
      <c r="D16" s="346">
        <v>220</v>
      </c>
      <c r="E16" s="131">
        <v>110</v>
      </c>
      <c r="F16" s="24">
        <v>110</v>
      </c>
      <c r="G16" s="24">
        <v>110</v>
      </c>
      <c r="H16" s="131"/>
      <c r="I16" s="24"/>
      <c r="J16" s="592"/>
      <c r="K16" s="590">
        <f t="shared" si="0"/>
        <v>330</v>
      </c>
      <c r="L16" s="26">
        <f t="shared" si="0"/>
        <v>330</v>
      </c>
      <c r="M16" s="591">
        <f t="shared" si="0"/>
        <v>330</v>
      </c>
    </row>
    <row r="17" spans="1:13" ht="27.75" customHeight="1">
      <c r="A17" s="12" t="s">
        <v>181</v>
      </c>
      <c r="B17" s="130"/>
      <c r="C17" s="23"/>
      <c r="D17" s="346"/>
      <c r="E17" s="131"/>
      <c r="F17" s="24"/>
      <c r="G17" s="24"/>
      <c r="H17" s="131"/>
      <c r="I17" s="24"/>
      <c r="J17" s="592"/>
      <c r="K17" s="590">
        <f t="shared" si="0"/>
        <v>0</v>
      </c>
      <c r="L17" s="26">
        <f t="shared" si="0"/>
        <v>0</v>
      </c>
      <c r="M17" s="591">
        <f t="shared" si="0"/>
        <v>0</v>
      </c>
    </row>
    <row r="18" spans="1:13" ht="27.75" customHeight="1">
      <c r="A18" s="12" t="s">
        <v>186</v>
      </c>
      <c r="B18" s="130"/>
      <c r="C18" s="23"/>
      <c r="D18" s="346"/>
      <c r="E18" s="131"/>
      <c r="F18" s="24"/>
      <c r="G18" s="24"/>
      <c r="H18" s="131"/>
      <c r="I18" s="24"/>
      <c r="J18" s="592"/>
      <c r="K18" s="590">
        <f t="shared" si="0"/>
        <v>0</v>
      </c>
      <c r="L18" s="26">
        <f t="shared" si="0"/>
        <v>0</v>
      </c>
      <c r="M18" s="591">
        <f t="shared" si="0"/>
        <v>0</v>
      </c>
    </row>
    <row r="19" spans="1:13" ht="27.75" customHeight="1">
      <c r="A19" s="12" t="s">
        <v>182</v>
      </c>
      <c r="B19" s="130">
        <v>75</v>
      </c>
      <c r="C19" s="23">
        <v>75</v>
      </c>
      <c r="D19" s="346">
        <v>75</v>
      </c>
      <c r="E19" s="131"/>
      <c r="F19" s="24"/>
      <c r="G19" s="24"/>
      <c r="H19" s="131"/>
      <c r="I19" s="24"/>
      <c r="J19" s="592"/>
      <c r="K19" s="590">
        <f t="shared" si="0"/>
        <v>75</v>
      </c>
      <c r="L19" s="26">
        <f t="shared" si="0"/>
        <v>75</v>
      </c>
      <c r="M19" s="591">
        <f t="shared" si="0"/>
        <v>75</v>
      </c>
    </row>
    <row r="20" spans="1:13" ht="27.75" customHeight="1">
      <c r="A20" s="12" t="s">
        <v>183</v>
      </c>
      <c r="B20" s="130"/>
      <c r="C20" s="23"/>
      <c r="D20" s="346"/>
      <c r="E20" s="131"/>
      <c r="F20" s="24"/>
      <c r="G20" s="24"/>
      <c r="H20" s="131"/>
      <c r="I20" s="24"/>
      <c r="J20" s="592"/>
      <c r="K20" s="590">
        <f t="shared" si="0"/>
        <v>0</v>
      </c>
      <c r="L20" s="26">
        <f t="shared" si="0"/>
        <v>0</v>
      </c>
      <c r="M20" s="591">
        <f t="shared" si="0"/>
        <v>0</v>
      </c>
    </row>
    <row r="21" spans="1:13" ht="27.75" customHeight="1">
      <c r="A21" s="12" t="s">
        <v>187</v>
      </c>
      <c r="B21" s="130"/>
      <c r="C21" s="23"/>
      <c r="D21" s="346"/>
      <c r="E21" s="131"/>
      <c r="F21" s="24"/>
      <c r="G21" s="24"/>
      <c r="H21" s="131"/>
      <c r="I21" s="24"/>
      <c r="J21" s="592"/>
      <c r="K21" s="590">
        <f t="shared" si="0"/>
        <v>0</v>
      </c>
      <c r="L21" s="26">
        <f t="shared" si="0"/>
        <v>0</v>
      </c>
      <c r="M21" s="591">
        <f t="shared" si="0"/>
        <v>0</v>
      </c>
    </row>
    <row r="22" spans="1:13" ht="27.75" customHeight="1">
      <c r="A22" s="12" t="s">
        <v>184</v>
      </c>
      <c r="B22" s="130"/>
      <c r="C22" s="23"/>
      <c r="D22" s="346"/>
      <c r="E22" s="131">
        <v>100</v>
      </c>
      <c r="F22" s="24">
        <v>100</v>
      </c>
      <c r="G22" s="24">
        <v>100</v>
      </c>
      <c r="H22" s="131"/>
      <c r="I22" s="24"/>
      <c r="J22" s="592"/>
      <c r="K22" s="590">
        <f t="shared" si="0"/>
        <v>100</v>
      </c>
      <c r="L22" s="26">
        <f t="shared" si="0"/>
        <v>100</v>
      </c>
      <c r="M22" s="591">
        <f t="shared" si="0"/>
        <v>100</v>
      </c>
    </row>
    <row r="23" spans="1:13" ht="27.75" customHeight="1" thickBot="1">
      <c r="A23" s="593" t="s">
        <v>185</v>
      </c>
      <c r="B23" s="594"/>
      <c r="C23" s="123"/>
      <c r="D23" s="347"/>
      <c r="E23" s="595"/>
      <c r="F23" s="596"/>
      <c r="G23" s="596"/>
      <c r="H23" s="595"/>
      <c r="I23" s="596"/>
      <c r="J23" s="597"/>
      <c r="K23" s="598">
        <f t="shared" si="0"/>
        <v>0</v>
      </c>
      <c r="L23" s="599">
        <f t="shared" si="0"/>
        <v>0</v>
      </c>
      <c r="M23" s="600">
        <f t="shared" si="0"/>
        <v>0</v>
      </c>
    </row>
    <row r="24" spans="1:13" ht="27.75" customHeight="1" thickBot="1">
      <c r="A24" s="564" t="s">
        <v>75</v>
      </c>
      <c r="B24" s="601">
        <f aca="true" t="shared" si="1" ref="B24:M24">SUM(B14:B23)</f>
        <v>295</v>
      </c>
      <c r="C24" s="601">
        <f t="shared" si="1"/>
        <v>295</v>
      </c>
      <c r="D24" s="601">
        <f t="shared" si="1"/>
        <v>295</v>
      </c>
      <c r="E24" s="601">
        <f t="shared" si="1"/>
        <v>210</v>
      </c>
      <c r="F24" s="601">
        <f t="shared" si="1"/>
        <v>210</v>
      </c>
      <c r="G24" s="601">
        <f t="shared" si="1"/>
        <v>210</v>
      </c>
      <c r="H24" s="601">
        <f t="shared" si="1"/>
        <v>0</v>
      </c>
      <c r="I24" s="601">
        <f t="shared" si="1"/>
        <v>0</v>
      </c>
      <c r="J24" s="602">
        <f t="shared" si="1"/>
        <v>0</v>
      </c>
      <c r="K24" s="603">
        <f t="shared" si="1"/>
        <v>505</v>
      </c>
      <c r="L24" s="601">
        <f t="shared" si="1"/>
        <v>505</v>
      </c>
      <c r="M24" s="604">
        <f t="shared" si="1"/>
        <v>505</v>
      </c>
    </row>
    <row r="25" spans="1:12" ht="12.75" customHeight="1" hidden="1">
      <c r="A25" s="605" t="s">
        <v>117</v>
      </c>
      <c r="B25" s="606"/>
      <c r="C25" s="606"/>
      <c r="D25" s="607"/>
      <c r="E25" s="608"/>
      <c r="F25" s="608"/>
      <c r="G25" s="608"/>
      <c r="H25" s="608"/>
      <c r="I25" s="608"/>
      <c r="J25" s="608"/>
      <c r="K25" s="609"/>
      <c r="L25" s="610">
        <f aca="true" t="shared" si="2" ref="L25:L35">C25+F25+I25</f>
        <v>0</v>
      </c>
    </row>
    <row r="26" spans="1:12" ht="12.75" customHeight="1" hidden="1">
      <c r="A26" s="30" t="s">
        <v>118</v>
      </c>
      <c r="B26" s="37"/>
      <c r="C26" s="37"/>
      <c r="D26" s="37"/>
      <c r="E26" s="29"/>
      <c r="F26" s="29"/>
      <c r="G26" s="29"/>
      <c r="H26" s="29"/>
      <c r="I26" s="29"/>
      <c r="J26" s="609"/>
      <c r="K26" s="25"/>
      <c r="L26" s="26">
        <f t="shared" si="2"/>
        <v>0</v>
      </c>
    </row>
    <row r="27" spans="1:12" ht="12.75" customHeight="1" hidden="1">
      <c r="A27" s="30" t="s">
        <v>119</v>
      </c>
      <c r="B27" s="38"/>
      <c r="C27" s="38"/>
      <c r="D27" s="38"/>
      <c r="E27" s="25"/>
      <c r="F27" s="25"/>
      <c r="G27" s="25"/>
      <c r="H27" s="25"/>
      <c r="I27" s="25"/>
      <c r="J27" s="25"/>
      <c r="K27" s="25"/>
      <c r="L27" s="26">
        <f t="shared" si="2"/>
        <v>0</v>
      </c>
    </row>
    <row r="28" spans="1:12" ht="12.75" customHeight="1" hidden="1">
      <c r="A28" s="30" t="s">
        <v>120</v>
      </c>
      <c r="B28" s="38"/>
      <c r="C28" s="38"/>
      <c r="D28" s="38"/>
      <c r="E28" s="25"/>
      <c r="F28" s="25"/>
      <c r="G28" s="25"/>
      <c r="H28" s="25"/>
      <c r="I28" s="25"/>
      <c r="J28" s="25"/>
      <c r="K28" s="25"/>
      <c r="L28" s="26">
        <f t="shared" si="2"/>
        <v>0</v>
      </c>
    </row>
    <row r="29" spans="1:12" ht="12.75" customHeight="1" hidden="1">
      <c r="A29" s="30" t="s">
        <v>121</v>
      </c>
      <c r="B29" s="38"/>
      <c r="C29" s="38"/>
      <c r="D29" s="38"/>
      <c r="E29" s="25"/>
      <c r="F29" s="25"/>
      <c r="G29" s="25"/>
      <c r="H29" s="25"/>
      <c r="I29" s="25"/>
      <c r="J29" s="25"/>
      <c r="K29" s="25"/>
      <c r="L29" s="26">
        <f t="shared" si="2"/>
        <v>0</v>
      </c>
    </row>
    <row r="30" spans="1:12" ht="12.75" customHeight="1" hidden="1">
      <c r="A30" s="31" t="s">
        <v>122</v>
      </c>
      <c r="B30" s="38"/>
      <c r="C30" s="38"/>
      <c r="D30" s="38"/>
      <c r="E30" s="25"/>
      <c r="F30" s="25"/>
      <c r="G30" s="25"/>
      <c r="H30" s="25"/>
      <c r="I30" s="25"/>
      <c r="J30" s="25"/>
      <c r="K30" s="25"/>
      <c r="L30" s="26">
        <f t="shared" si="2"/>
        <v>0</v>
      </c>
    </row>
    <row r="31" spans="1:12" ht="12.75" customHeight="1" hidden="1">
      <c r="A31" s="28" t="s">
        <v>107</v>
      </c>
      <c r="B31" s="32">
        <f>SUM(B27:B30)</f>
        <v>0</v>
      </c>
      <c r="C31" s="32"/>
      <c r="D31" s="32"/>
      <c r="E31" s="32">
        <f>SUM(E27:E30)</f>
        <v>0</v>
      </c>
      <c r="F31" s="32"/>
      <c r="G31" s="32"/>
      <c r="H31" s="32">
        <f>SUM(H27:H30)</f>
        <v>0</v>
      </c>
      <c r="I31" s="32"/>
      <c r="J31" s="32"/>
      <c r="K31" s="32">
        <f>SUM(K27:K30)</f>
        <v>0</v>
      </c>
      <c r="L31" s="26">
        <f t="shared" si="2"/>
        <v>0</v>
      </c>
    </row>
    <row r="32" spans="1:12" ht="12.75" customHeight="1" hidden="1">
      <c r="A32" s="31" t="s">
        <v>108</v>
      </c>
      <c r="B32" s="39"/>
      <c r="C32" s="39"/>
      <c r="D32" s="39"/>
      <c r="E32" s="25"/>
      <c r="F32" s="25"/>
      <c r="G32" s="25"/>
      <c r="H32" s="25"/>
      <c r="I32" s="25"/>
      <c r="J32" s="25"/>
      <c r="K32" s="25"/>
      <c r="L32" s="26">
        <f t="shared" si="2"/>
        <v>0</v>
      </c>
    </row>
    <row r="33" spans="1:12" ht="12.75" customHeight="1" hidden="1">
      <c r="A33" s="34"/>
      <c r="B33" s="32"/>
      <c r="C33" s="32"/>
      <c r="D33" s="32"/>
      <c r="E33" s="33"/>
      <c r="F33" s="33"/>
      <c r="G33" s="33"/>
      <c r="H33" s="33"/>
      <c r="I33" s="33"/>
      <c r="J33" s="33"/>
      <c r="K33" s="33"/>
      <c r="L33" s="26">
        <f t="shared" si="2"/>
        <v>0</v>
      </c>
    </row>
    <row r="34" spans="1:12" ht="12.75" customHeight="1" hidden="1">
      <c r="A34" s="35" t="s">
        <v>88</v>
      </c>
      <c r="B34" s="40"/>
      <c r="C34" s="40"/>
      <c r="D34" s="40"/>
      <c r="E34" s="25"/>
      <c r="F34" s="25"/>
      <c r="G34" s="25"/>
      <c r="H34" s="25"/>
      <c r="I34" s="25"/>
      <c r="J34" s="25"/>
      <c r="K34" s="25"/>
      <c r="L34" s="26">
        <f t="shared" si="2"/>
        <v>0</v>
      </c>
    </row>
    <row r="35" spans="2:12" ht="12.75" customHeight="1" hidden="1">
      <c r="B35" s="36" t="e">
        <f>#REF!+B31+B33</f>
        <v>#REF!</v>
      </c>
      <c r="C35" s="36"/>
      <c r="D35" s="36"/>
      <c r="E35" s="36" t="e">
        <f>#REF!+E31+E33</f>
        <v>#REF!</v>
      </c>
      <c r="F35" s="36"/>
      <c r="G35" s="36"/>
      <c r="H35" s="36" t="e">
        <f>#REF!+H31+H33</f>
        <v>#REF!</v>
      </c>
      <c r="I35" s="36"/>
      <c r="J35" s="36"/>
      <c r="K35" s="36" t="e">
        <f>#REF!+K31+K33</f>
        <v>#REF!</v>
      </c>
      <c r="L35" s="611">
        <f t="shared" si="2"/>
        <v>0</v>
      </c>
    </row>
    <row r="36" ht="12.75">
      <c r="L36" s="612"/>
    </row>
    <row r="37" spans="1:5" ht="12.75">
      <c r="A37" s="729" t="s">
        <v>417</v>
      </c>
      <c r="B37" s="730"/>
      <c r="C37" s="730"/>
      <c r="D37" s="730"/>
      <c r="E37" s="750"/>
    </row>
    <row r="38" spans="1:5" ht="12.75">
      <c r="A38" s="730"/>
      <c r="B38" s="730"/>
      <c r="C38" s="730"/>
      <c r="D38" s="730"/>
      <c r="E38" s="750"/>
    </row>
  </sheetData>
  <sheetProtection/>
  <mergeCells count="25">
    <mergeCell ref="A9:A11"/>
    <mergeCell ref="A5:L5"/>
    <mergeCell ref="A6:L6"/>
    <mergeCell ref="A7:L7"/>
    <mergeCell ref="B9:D9"/>
    <mergeCell ref="E9:G9"/>
    <mergeCell ref="H1:O1"/>
    <mergeCell ref="E2:O2"/>
    <mergeCell ref="H3:O3"/>
    <mergeCell ref="E4:O4"/>
    <mergeCell ref="H9:J9"/>
    <mergeCell ref="K9:M9"/>
    <mergeCell ref="B10:D10"/>
    <mergeCell ref="E10:G10"/>
    <mergeCell ref="H10:J10"/>
    <mergeCell ref="K10:M10"/>
    <mergeCell ref="K12:M12"/>
    <mergeCell ref="B11:D11"/>
    <mergeCell ref="E11:G11"/>
    <mergeCell ref="H11:J11"/>
    <mergeCell ref="K11:M11"/>
    <mergeCell ref="A37:E38"/>
    <mergeCell ref="B12:D12"/>
    <mergeCell ref="E12:G12"/>
    <mergeCell ref="H12:J12"/>
  </mergeCells>
  <printOptions/>
  <pageMargins left="0.3937007874015748" right="0.3937007874015748" top="0.1968503937007874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BB25"/>
  <sheetViews>
    <sheetView zoomScale="90" zoomScaleNormal="90" zoomScalePageLayoutView="0" workbookViewId="0" topLeftCell="N1">
      <selection activeCell="A1" sqref="A1:AZ1"/>
    </sheetView>
  </sheetViews>
  <sheetFormatPr defaultColWidth="9.00390625" defaultRowHeight="12.75"/>
  <cols>
    <col min="1" max="1" width="34.375" style="0" customWidth="1"/>
    <col min="2" max="2" width="5.375" style="0" customWidth="1"/>
    <col min="3" max="4" width="6.375" style="0" customWidth="1"/>
    <col min="5" max="5" width="4.50390625" style="0" customWidth="1"/>
    <col min="6" max="6" width="6.375" style="0" customWidth="1"/>
    <col min="7" max="7" width="5.625" style="0" customWidth="1"/>
    <col min="8" max="8" width="5.375" style="0" customWidth="1"/>
    <col min="9" max="9" width="5.875" style="0" customWidth="1"/>
    <col min="10" max="10" width="6.00390625" style="0" customWidth="1"/>
    <col min="11" max="11" width="6.375" style="0" bestFit="1" customWidth="1"/>
    <col min="12" max="12" width="6.00390625" style="0" customWidth="1"/>
    <col min="13" max="13" width="7.00390625" style="0" customWidth="1"/>
    <col min="14" max="14" width="7.375" style="0" bestFit="1" customWidth="1"/>
    <col min="15" max="15" width="7.00390625" style="0" customWidth="1"/>
    <col min="16" max="19" width="6.375" style="0" bestFit="1" customWidth="1"/>
    <col min="20" max="20" width="6.875" style="0" customWidth="1"/>
    <col min="21" max="22" width="6.375" style="0" bestFit="1" customWidth="1"/>
    <col min="23" max="23" width="6.00390625" style="0" customWidth="1"/>
    <col min="24" max="24" width="5.875" style="0" customWidth="1"/>
    <col min="25" max="37" width="7.00390625" style="0" customWidth="1"/>
    <col min="38" max="38" width="8.50390625" style="0" customWidth="1"/>
    <col min="39" max="39" width="8.375" style="0" customWidth="1"/>
    <col min="40" max="40" width="9.00390625" style="0" customWidth="1"/>
    <col min="41" max="42" width="7.00390625" style="0" customWidth="1"/>
    <col min="43" max="43" width="6.375" style="0" customWidth="1"/>
    <col min="44" max="45" width="7.875" style="0" customWidth="1"/>
    <col min="46" max="46" width="6.375" style="0" customWidth="1"/>
    <col min="47" max="47" width="8.125" style="0" customWidth="1"/>
    <col min="48" max="48" width="7.625" style="0" customWidth="1"/>
    <col min="49" max="49" width="6.50390625" style="0" customWidth="1"/>
    <col min="50" max="50" width="7.125" style="0" customWidth="1"/>
    <col min="51" max="51" width="7.50390625" style="0" customWidth="1"/>
    <col min="52" max="52" width="8.00390625" style="0" customWidth="1"/>
    <col min="54" max="54" width="8.00390625" style="0" customWidth="1"/>
  </cols>
  <sheetData>
    <row r="1" spans="1:53" ht="16.5" customHeight="1">
      <c r="A1" s="912" t="s">
        <v>74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349"/>
    </row>
    <row r="2" spans="1:53" ht="16.5" customHeight="1">
      <c r="A2" s="913" t="str">
        <f>'[2]áfa 9-d.'!A6:X6</f>
        <v>2013. évi költségvetés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  <c r="U2" s="912"/>
      <c r="V2" s="912"/>
      <c r="W2" s="912"/>
      <c r="X2" s="912"/>
      <c r="Y2" s="912"/>
      <c r="Z2" s="912"/>
      <c r="AA2" s="912"/>
      <c r="AB2" s="912"/>
      <c r="AC2" s="912"/>
      <c r="AD2" s="912"/>
      <c r="AE2" s="912"/>
      <c r="AF2" s="912"/>
      <c r="AG2" s="912"/>
      <c r="AH2" s="912"/>
      <c r="AI2" s="912"/>
      <c r="AJ2" s="912"/>
      <c r="AK2" s="912"/>
      <c r="AL2" s="912"/>
      <c r="AM2" s="912"/>
      <c r="AN2" s="912"/>
      <c r="AO2" s="912"/>
      <c r="AP2" s="912"/>
      <c r="AQ2" s="912"/>
      <c r="AR2" s="912"/>
      <c r="AS2" s="912"/>
      <c r="AT2" s="912"/>
      <c r="AU2" s="912"/>
      <c r="AV2" s="912"/>
      <c r="AW2" s="912"/>
      <c r="AX2" s="912"/>
      <c r="AY2" s="912"/>
      <c r="AZ2" s="912"/>
      <c r="BA2" s="349"/>
    </row>
    <row r="3" spans="1:53" ht="20.25">
      <c r="A3" s="912" t="s">
        <v>123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2"/>
      <c r="R3" s="912"/>
      <c r="S3" s="912"/>
      <c r="T3" s="912"/>
      <c r="U3" s="912"/>
      <c r="V3" s="912"/>
      <c r="W3" s="912"/>
      <c r="X3" s="912"/>
      <c r="Y3" s="912"/>
      <c r="Z3" s="912"/>
      <c r="AA3" s="912"/>
      <c r="AB3" s="912"/>
      <c r="AC3" s="912"/>
      <c r="AD3" s="912"/>
      <c r="AE3" s="912"/>
      <c r="AF3" s="912"/>
      <c r="AG3" s="912"/>
      <c r="AH3" s="912"/>
      <c r="AI3" s="912"/>
      <c r="AJ3" s="912"/>
      <c r="AK3" s="912"/>
      <c r="AL3" s="912"/>
      <c r="AM3" s="912"/>
      <c r="AN3" s="912"/>
      <c r="AO3" s="912"/>
      <c r="AP3" s="912"/>
      <c r="AQ3" s="912"/>
      <c r="AR3" s="912"/>
      <c r="AS3" s="912"/>
      <c r="AT3" s="912"/>
      <c r="AU3" s="912"/>
      <c r="AV3" s="912"/>
      <c r="AW3" s="912"/>
      <c r="AX3" s="912"/>
      <c r="AY3" s="912"/>
      <c r="AZ3" s="912"/>
      <c r="BA3" s="349"/>
    </row>
    <row r="4" spans="1:53" ht="21" thickBo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</row>
    <row r="5" spans="1:54" ht="12.75">
      <c r="A5" s="914" t="s">
        <v>20</v>
      </c>
      <c r="B5" s="793" t="s">
        <v>124</v>
      </c>
      <c r="C5" s="794"/>
      <c r="D5" s="823"/>
      <c r="E5" s="768" t="s">
        <v>125</v>
      </c>
      <c r="F5" s="769"/>
      <c r="G5" s="764"/>
      <c r="H5" s="890" t="s">
        <v>388</v>
      </c>
      <c r="I5" s="891"/>
      <c r="J5" s="383"/>
      <c r="K5" s="768" t="s">
        <v>126</v>
      </c>
      <c r="L5" s="769"/>
      <c r="M5" s="764"/>
      <c r="N5" s="768" t="s">
        <v>127</v>
      </c>
      <c r="O5" s="769"/>
      <c r="P5" s="764"/>
      <c r="Q5" s="768" t="s">
        <v>128</v>
      </c>
      <c r="R5" s="769"/>
      <c r="S5" s="764"/>
      <c r="T5" s="768" t="s">
        <v>129</v>
      </c>
      <c r="U5" s="769"/>
      <c r="V5" s="764"/>
      <c r="W5" s="768" t="s">
        <v>72</v>
      </c>
      <c r="X5" s="769"/>
      <c r="Y5" s="764"/>
      <c r="Z5" s="890" t="s">
        <v>354</v>
      </c>
      <c r="AA5" s="891"/>
      <c r="AB5" s="383"/>
      <c r="AC5" s="908" t="s">
        <v>394</v>
      </c>
      <c r="AD5" s="909"/>
      <c r="AE5" s="361"/>
      <c r="AF5" s="768" t="s">
        <v>291</v>
      </c>
      <c r="AG5" s="769"/>
      <c r="AH5" s="764"/>
      <c r="AI5" s="890" t="s">
        <v>389</v>
      </c>
      <c r="AJ5" s="891"/>
      <c r="AK5" s="1043"/>
      <c r="AL5" s="896" t="s">
        <v>130</v>
      </c>
      <c r="AM5" s="897"/>
      <c r="AN5" s="898"/>
      <c r="AO5" s="1029"/>
      <c r="AP5" s="1024"/>
      <c r="AQ5" s="1030"/>
      <c r="AR5" s="1030"/>
      <c r="AS5" s="1025"/>
      <c r="AT5" s="1031"/>
      <c r="AU5" s="1031"/>
      <c r="AV5" s="1032"/>
      <c r="AW5" s="1033"/>
      <c r="AX5" s="1033"/>
      <c r="AY5" s="1027"/>
      <c r="AZ5" s="1018"/>
      <c r="BA5" s="1018"/>
      <c r="BB5" s="1018"/>
    </row>
    <row r="6" spans="1:54" ht="12.75">
      <c r="A6" s="915"/>
      <c r="B6" s="899" t="s">
        <v>131</v>
      </c>
      <c r="C6" s="900"/>
      <c r="D6" s="824"/>
      <c r="E6" s="899" t="s">
        <v>116</v>
      </c>
      <c r="F6" s="900"/>
      <c r="G6" s="824"/>
      <c r="H6" s="903"/>
      <c r="I6" s="904"/>
      <c r="J6" s="905"/>
      <c r="K6" s="901" t="s">
        <v>83</v>
      </c>
      <c r="L6" s="902"/>
      <c r="M6" s="767"/>
      <c r="N6" s="901" t="s">
        <v>132</v>
      </c>
      <c r="O6" s="902"/>
      <c r="P6" s="767"/>
      <c r="Q6" s="901" t="s">
        <v>164</v>
      </c>
      <c r="R6" s="902"/>
      <c r="S6" s="767"/>
      <c r="T6" s="901" t="s">
        <v>133</v>
      </c>
      <c r="U6" s="902"/>
      <c r="V6" s="767"/>
      <c r="W6" s="901" t="s">
        <v>134</v>
      </c>
      <c r="X6" s="902"/>
      <c r="Y6" s="767"/>
      <c r="Z6" s="903"/>
      <c r="AA6" s="904"/>
      <c r="AB6" s="905"/>
      <c r="AC6" s="910"/>
      <c r="AD6" s="911"/>
      <c r="AE6" s="911"/>
      <c r="AF6" s="901" t="s">
        <v>83</v>
      </c>
      <c r="AG6" s="902"/>
      <c r="AH6" s="767"/>
      <c r="AI6" s="892"/>
      <c r="AJ6" s="893"/>
      <c r="AK6" s="893"/>
      <c r="AL6" s="881" t="s">
        <v>135</v>
      </c>
      <c r="AM6" s="882"/>
      <c r="AN6" s="883"/>
      <c r="AO6" s="1024"/>
      <c r="AP6" s="1024"/>
      <c r="AQ6" s="1025"/>
      <c r="AR6" s="1025"/>
      <c r="AS6" s="1025"/>
      <c r="AT6" s="1031"/>
      <c r="AU6" s="1026"/>
      <c r="AV6" s="1032"/>
      <c r="AW6" s="1034"/>
      <c r="AX6" s="1027"/>
      <c r="AY6" s="1027"/>
      <c r="AZ6" s="1018"/>
      <c r="BA6" s="882"/>
      <c r="BB6" s="882"/>
    </row>
    <row r="7" spans="1:54" s="106" customFormat="1" ht="19.5" customHeight="1" thickBot="1">
      <c r="A7" s="916"/>
      <c r="B7" s="884"/>
      <c r="C7" s="885"/>
      <c r="D7" s="613"/>
      <c r="E7" s="884"/>
      <c r="F7" s="885"/>
      <c r="G7" s="613"/>
      <c r="H7" s="906"/>
      <c r="I7" s="907"/>
      <c r="J7" s="356"/>
      <c r="K7" s="811" t="s">
        <v>103</v>
      </c>
      <c r="L7" s="812"/>
      <c r="M7" s="792"/>
      <c r="N7" s="811"/>
      <c r="O7" s="812"/>
      <c r="P7" s="792"/>
      <c r="Q7" s="811" t="s">
        <v>116</v>
      </c>
      <c r="R7" s="812"/>
      <c r="S7" s="792"/>
      <c r="T7" s="886"/>
      <c r="U7" s="812"/>
      <c r="V7" s="506"/>
      <c r="W7" s="811" t="s">
        <v>83</v>
      </c>
      <c r="X7" s="812"/>
      <c r="Y7" s="792"/>
      <c r="Z7" s="906"/>
      <c r="AA7" s="907"/>
      <c r="AB7" s="356"/>
      <c r="AC7" s="732"/>
      <c r="AD7" s="733"/>
      <c r="AE7" s="733"/>
      <c r="AF7" s="886"/>
      <c r="AG7" s="812"/>
      <c r="AH7" s="506"/>
      <c r="AI7" s="894"/>
      <c r="AJ7" s="895"/>
      <c r="AK7" s="1023"/>
      <c r="AL7" s="887" t="s">
        <v>106</v>
      </c>
      <c r="AM7" s="888"/>
      <c r="AN7" s="889"/>
      <c r="AO7" s="1035"/>
      <c r="AP7" s="1024"/>
      <c r="AQ7" s="1025"/>
      <c r="AR7" s="1025"/>
      <c r="AS7" s="1025"/>
      <c r="AT7" s="1031"/>
      <c r="AU7" s="1031"/>
      <c r="AV7" s="1036"/>
      <c r="AW7" s="1034"/>
      <c r="AX7" s="1034"/>
      <c r="AY7" s="1027"/>
      <c r="AZ7" s="1018"/>
      <c r="BA7" s="1018"/>
      <c r="BB7" s="1018"/>
    </row>
    <row r="8" spans="1:54" s="106" customFormat="1" ht="19.5" customHeight="1">
      <c r="A8" s="614"/>
      <c r="B8" s="878">
        <v>2013</v>
      </c>
      <c r="C8" s="879"/>
      <c r="D8" s="871"/>
      <c r="E8" s="878">
        <v>2013</v>
      </c>
      <c r="F8" s="879"/>
      <c r="G8" s="871"/>
      <c r="H8" s="878">
        <v>2013</v>
      </c>
      <c r="I8" s="879"/>
      <c r="J8" s="871"/>
      <c r="K8" s="878">
        <v>2013</v>
      </c>
      <c r="L8" s="879"/>
      <c r="M8" s="871"/>
      <c r="N8" s="878">
        <v>2013</v>
      </c>
      <c r="O8" s="879"/>
      <c r="P8" s="871"/>
      <c r="Q8" s="878">
        <v>2013</v>
      </c>
      <c r="R8" s="879"/>
      <c r="S8" s="871"/>
      <c r="T8" s="878">
        <v>2013</v>
      </c>
      <c r="U8" s="879"/>
      <c r="V8" s="871"/>
      <c r="W8" s="878">
        <v>2013</v>
      </c>
      <c r="X8" s="879"/>
      <c r="Y8" s="871"/>
      <c r="Z8" s="878">
        <v>2013</v>
      </c>
      <c r="AA8" s="879"/>
      <c r="AB8" s="871"/>
      <c r="AC8" s="878">
        <v>2013</v>
      </c>
      <c r="AD8" s="879"/>
      <c r="AE8" s="880"/>
      <c r="AF8" s="878">
        <v>2013</v>
      </c>
      <c r="AG8" s="879"/>
      <c r="AH8" s="871"/>
      <c r="AI8" s="878">
        <v>2013</v>
      </c>
      <c r="AJ8" s="879"/>
      <c r="AK8" s="880"/>
      <c r="AL8" s="800">
        <v>2013</v>
      </c>
      <c r="AM8" s="801"/>
      <c r="AN8" s="1020"/>
      <c r="AO8" s="1029"/>
      <c r="AP8" s="1024"/>
      <c r="AQ8" s="1037"/>
      <c r="AR8" s="1037"/>
      <c r="AS8" s="1038"/>
      <c r="AT8" s="1037"/>
      <c r="AU8" s="1037"/>
      <c r="AV8" s="1038"/>
      <c r="AW8" s="1037"/>
      <c r="AX8" s="1037"/>
      <c r="AY8" s="1038"/>
      <c r="AZ8" s="1037"/>
      <c r="BA8" s="1037"/>
      <c r="BB8" s="1037"/>
    </row>
    <row r="9" spans="1:54" s="106" customFormat="1" ht="19.5" customHeight="1">
      <c r="A9" s="345"/>
      <c r="B9" s="85" t="s">
        <v>274</v>
      </c>
      <c r="C9" s="85" t="s">
        <v>434</v>
      </c>
      <c r="D9" s="85" t="s">
        <v>441</v>
      </c>
      <c r="E9" s="85" t="s">
        <v>274</v>
      </c>
      <c r="F9" s="85" t="s">
        <v>434</v>
      </c>
      <c r="G9" s="85" t="s">
        <v>441</v>
      </c>
      <c r="H9" s="85" t="s">
        <v>274</v>
      </c>
      <c r="I9" s="85" t="s">
        <v>434</v>
      </c>
      <c r="J9" s="85" t="s">
        <v>441</v>
      </c>
      <c r="K9" s="85" t="s">
        <v>274</v>
      </c>
      <c r="L9" s="85" t="s">
        <v>434</v>
      </c>
      <c r="M9" s="85" t="s">
        <v>441</v>
      </c>
      <c r="N9" s="85" t="s">
        <v>274</v>
      </c>
      <c r="O9" s="85" t="s">
        <v>434</v>
      </c>
      <c r="P9" s="85" t="s">
        <v>441</v>
      </c>
      <c r="Q9" s="85" t="s">
        <v>274</v>
      </c>
      <c r="R9" s="85" t="s">
        <v>434</v>
      </c>
      <c r="S9" s="85" t="s">
        <v>441</v>
      </c>
      <c r="T9" s="85" t="s">
        <v>274</v>
      </c>
      <c r="U9" s="85" t="s">
        <v>434</v>
      </c>
      <c r="V9" s="85" t="s">
        <v>441</v>
      </c>
      <c r="W9" s="85" t="s">
        <v>274</v>
      </c>
      <c r="X9" s="85" t="s">
        <v>434</v>
      </c>
      <c r="Y9" s="85" t="s">
        <v>441</v>
      </c>
      <c r="Z9" s="85" t="s">
        <v>274</v>
      </c>
      <c r="AA9" s="85" t="s">
        <v>434</v>
      </c>
      <c r="AB9" s="85" t="s">
        <v>441</v>
      </c>
      <c r="AC9" s="85" t="s">
        <v>274</v>
      </c>
      <c r="AD9" s="85" t="s">
        <v>434</v>
      </c>
      <c r="AE9" s="85" t="s">
        <v>441</v>
      </c>
      <c r="AF9" s="85" t="s">
        <v>274</v>
      </c>
      <c r="AG9" s="85" t="s">
        <v>434</v>
      </c>
      <c r="AH9" s="85" t="s">
        <v>441</v>
      </c>
      <c r="AI9" s="85" t="s">
        <v>274</v>
      </c>
      <c r="AJ9" s="85" t="s">
        <v>434</v>
      </c>
      <c r="AK9" s="1019" t="s">
        <v>441</v>
      </c>
      <c r="AL9" s="630" t="s">
        <v>274</v>
      </c>
      <c r="AM9" s="133" t="s">
        <v>434</v>
      </c>
      <c r="AN9" s="631" t="s">
        <v>441</v>
      </c>
      <c r="AO9" s="1039"/>
      <c r="AP9" s="1039"/>
      <c r="AQ9" s="1039"/>
      <c r="AR9" s="1039"/>
      <c r="AS9" s="1039"/>
      <c r="AT9" s="1039"/>
      <c r="AU9" s="1039"/>
      <c r="AV9" s="1039"/>
      <c r="AW9" s="1039"/>
      <c r="AX9" s="1039"/>
      <c r="AY9" s="1039"/>
      <c r="AZ9" s="1039"/>
      <c r="BA9" s="1039"/>
      <c r="BB9" s="1039"/>
    </row>
    <row r="10" spans="1:54" s="106" customFormat="1" ht="19.5" customHeight="1">
      <c r="A10" s="53" t="s">
        <v>287</v>
      </c>
      <c r="B10" s="23"/>
      <c r="C10" s="23"/>
      <c r="D10" s="346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79">
        <v>600</v>
      </c>
      <c r="U10" s="79">
        <v>600</v>
      </c>
      <c r="V10" s="79">
        <v>600</v>
      </c>
      <c r="W10" s="79">
        <v>600</v>
      </c>
      <c r="X10" s="79">
        <v>600</v>
      </c>
      <c r="Y10" s="79">
        <v>600</v>
      </c>
      <c r="Z10" s="79"/>
      <c r="AA10" s="79"/>
      <c r="AB10" s="79"/>
      <c r="AC10" s="24"/>
      <c r="AD10" s="24"/>
      <c r="AE10" s="24"/>
      <c r="AF10" s="24"/>
      <c r="AG10" s="24"/>
      <c r="AH10" s="24"/>
      <c r="AI10" s="24"/>
      <c r="AJ10" s="24"/>
      <c r="AK10" s="618"/>
      <c r="AL10" s="1021">
        <f>B10+E10+H10+K10+N10+Q10+T10+W10+Z10+AC10+AF10+AI10</f>
        <v>1200</v>
      </c>
      <c r="AM10" s="1021">
        <f aca="true" t="shared" si="0" ref="AM10:AN23">C10+F10+I10+L10+O10+R10+U10+X10+AA10+AD10+AG10+AJ10</f>
        <v>1200</v>
      </c>
      <c r="AN10" s="1044">
        <f t="shared" si="0"/>
        <v>1200</v>
      </c>
      <c r="AO10" s="1028"/>
      <c r="AP10" s="1028"/>
      <c r="AQ10" s="1028"/>
      <c r="AR10" s="1028"/>
      <c r="AS10" s="1028"/>
      <c r="AT10" s="1028"/>
      <c r="AU10" s="1028"/>
      <c r="AV10" s="1028"/>
      <c r="AW10" s="1028"/>
      <c r="AX10" s="1028"/>
      <c r="AY10" s="1028"/>
      <c r="AZ10" s="1040"/>
      <c r="BA10" s="1040"/>
      <c r="BB10" s="1040"/>
    </row>
    <row r="11" spans="1:54" ht="19.5" customHeight="1">
      <c r="A11" s="53" t="s">
        <v>395</v>
      </c>
      <c r="B11" s="23"/>
      <c r="C11" s="23">
        <v>843</v>
      </c>
      <c r="D11" s="346">
        <v>1890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79"/>
      <c r="U11" s="79"/>
      <c r="V11" s="79"/>
      <c r="W11" s="79"/>
      <c r="X11" s="79"/>
      <c r="Y11" s="79"/>
      <c r="Z11" s="79"/>
      <c r="AA11" s="79"/>
      <c r="AB11" s="79"/>
      <c r="AC11" s="24"/>
      <c r="AD11" s="24"/>
      <c r="AE11" s="24"/>
      <c r="AF11" s="24"/>
      <c r="AG11" s="24"/>
      <c r="AH11" s="24"/>
      <c r="AI11" s="24"/>
      <c r="AJ11" s="24"/>
      <c r="AK11" s="618"/>
      <c r="AL11" s="1021">
        <f aca="true" t="shared" si="1" ref="AL11:AL23">B11+E11+H11+K11+N11+Q11+T11+W11+Z11+AC11+AF11+AI11</f>
        <v>0</v>
      </c>
      <c r="AM11" s="1021">
        <f t="shared" si="0"/>
        <v>843</v>
      </c>
      <c r="AN11" s="1044">
        <f t="shared" si="0"/>
        <v>1890</v>
      </c>
      <c r="AO11" s="1028"/>
      <c r="AP11" s="1028"/>
      <c r="AQ11" s="1028"/>
      <c r="AR11" s="1028"/>
      <c r="AS11" s="1028"/>
      <c r="AT11" s="1028"/>
      <c r="AU11" s="1028"/>
      <c r="AV11" s="1028"/>
      <c r="AW11" s="1028"/>
      <c r="AX11" s="1028"/>
      <c r="AY11" s="1028"/>
      <c r="AZ11" s="1040"/>
      <c r="BA11" s="1040"/>
      <c r="BB11" s="1040"/>
    </row>
    <row r="12" spans="1:54" ht="27.75" customHeight="1">
      <c r="A12" s="53" t="s">
        <v>396</v>
      </c>
      <c r="B12" s="23"/>
      <c r="C12" s="23">
        <v>1004</v>
      </c>
      <c r="D12" s="346">
        <v>1141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79"/>
      <c r="U12" s="79"/>
      <c r="V12" s="79"/>
      <c r="W12" s="79"/>
      <c r="X12" s="79"/>
      <c r="Y12" s="79"/>
      <c r="Z12" s="79"/>
      <c r="AA12" s="79"/>
      <c r="AB12" s="79"/>
      <c r="AC12" s="24"/>
      <c r="AD12" s="24"/>
      <c r="AE12" s="24"/>
      <c r="AF12" s="24"/>
      <c r="AG12" s="24"/>
      <c r="AH12" s="24"/>
      <c r="AI12" s="24"/>
      <c r="AJ12" s="24"/>
      <c r="AK12" s="618"/>
      <c r="AL12" s="1021">
        <f t="shared" si="1"/>
        <v>0</v>
      </c>
      <c r="AM12" s="1021">
        <f t="shared" si="0"/>
        <v>1004</v>
      </c>
      <c r="AN12" s="1044">
        <f t="shared" si="0"/>
        <v>1141</v>
      </c>
      <c r="AO12" s="1028"/>
      <c r="AP12" s="1028"/>
      <c r="AQ12" s="1028"/>
      <c r="AR12" s="1028"/>
      <c r="AS12" s="1028"/>
      <c r="AT12" s="1028"/>
      <c r="AU12" s="1028"/>
      <c r="AV12" s="1028"/>
      <c r="AW12" s="1028"/>
      <c r="AX12" s="1028"/>
      <c r="AY12" s="1028"/>
      <c r="AZ12" s="1040"/>
      <c r="BA12" s="1040"/>
      <c r="BB12" s="1041"/>
    </row>
    <row r="13" spans="1:54" ht="27.75" customHeight="1">
      <c r="A13" s="53" t="s">
        <v>282</v>
      </c>
      <c r="B13" s="23"/>
      <c r="C13" s="23"/>
      <c r="D13" s="346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79"/>
      <c r="U13" s="79"/>
      <c r="V13" s="79"/>
      <c r="W13" s="79"/>
      <c r="X13" s="79"/>
      <c r="Y13" s="79"/>
      <c r="Z13" s="79"/>
      <c r="AA13" s="79"/>
      <c r="AB13" s="79"/>
      <c r="AC13" s="24"/>
      <c r="AD13" s="24"/>
      <c r="AE13" s="24"/>
      <c r="AF13" s="24"/>
      <c r="AG13" s="24"/>
      <c r="AH13" s="24"/>
      <c r="AI13" s="24"/>
      <c r="AJ13" s="24"/>
      <c r="AK13" s="618"/>
      <c r="AL13" s="1021">
        <f t="shared" si="1"/>
        <v>0</v>
      </c>
      <c r="AM13" s="1021">
        <f t="shared" si="0"/>
        <v>0</v>
      </c>
      <c r="AN13" s="1044">
        <f t="shared" si="0"/>
        <v>0</v>
      </c>
      <c r="AO13" s="1028"/>
      <c r="AP13" s="1028"/>
      <c r="AQ13" s="1028"/>
      <c r="AR13" s="1028"/>
      <c r="AS13" s="1028"/>
      <c r="AT13" s="1028"/>
      <c r="AU13" s="1028"/>
      <c r="AV13" s="1028"/>
      <c r="AW13" s="1028"/>
      <c r="AX13" s="1028"/>
      <c r="AY13" s="1028"/>
      <c r="AZ13" s="1040"/>
      <c r="BA13" s="1040"/>
      <c r="BB13" s="1040"/>
    </row>
    <row r="14" spans="1:54" ht="27.75" customHeight="1">
      <c r="A14" s="53" t="s">
        <v>180</v>
      </c>
      <c r="B14" s="23">
        <v>508</v>
      </c>
      <c r="C14" s="23"/>
      <c r="D14" s="346"/>
      <c r="E14" s="24">
        <v>21</v>
      </c>
      <c r="F14" s="24">
        <v>21</v>
      </c>
      <c r="G14" s="24">
        <v>21</v>
      </c>
      <c r="H14" s="24">
        <v>100</v>
      </c>
      <c r="I14" s="24">
        <v>100</v>
      </c>
      <c r="J14" s="24">
        <v>100</v>
      </c>
      <c r="K14" s="67">
        <v>500</v>
      </c>
      <c r="L14" s="67">
        <v>500</v>
      </c>
      <c r="M14" s="67">
        <v>500</v>
      </c>
      <c r="N14" s="24">
        <v>300</v>
      </c>
      <c r="O14" s="79">
        <v>300</v>
      </c>
      <c r="P14" s="79">
        <v>300</v>
      </c>
      <c r="Q14" s="24">
        <v>50</v>
      </c>
      <c r="R14" s="24">
        <v>50</v>
      </c>
      <c r="S14" s="24">
        <v>50</v>
      </c>
      <c r="T14" s="80">
        <v>1000</v>
      </c>
      <c r="U14" s="80">
        <v>1000</v>
      </c>
      <c r="V14" s="80">
        <v>1000</v>
      </c>
      <c r="W14" s="79">
        <f>900</f>
        <v>900</v>
      </c>
      <c r="X14" s="79">
        <v>900</v>
      </c>
      <c r="Y14" s="79">
        <v>900</v>
      </c>
      <c r="Z14" s="79">
        <v>3000</v>
      </c>
      <c r="AA14" s="79">
        <v>3000</v>
      </c>
      <c r="AB14" s="79">
        <v>1000</v>
      </c>
      <c r="AC14" s="24">
        <v>400</v>
      </c>
      <c r="AD14" s="24">
        <v>400</v>
      </c>
      <c r="AE14" s="24">
        <v>400</v>
      </c>
      <c r="AF14" s="24">
        <v>1500</v>
      </c>
      <c r="AG14" s="24">
        <v>1500</v>
      </c>
      <c r="AH14" s="24">
        <v>1500</v>
      </c>
      <c r="AI14" s="24">
        <v>500</v>
      </c>
      <c r="AJ14" s="24">
        <v>500</v>
      </c>
      <c r="AK14" s="618">
        <v>500</v>
      </c>
      <c r="AL14" s="1021">
        <f t="shared" si="1"/>
        <v>8779</v>
      </c>
      <c r="AM14" s="1021">
        <f t="shared" si="0"/>
        <v>8271</v>
      </c>
      <c r="AN14" s="1044">
        <f t="shared" si="0"/>
        <v>6271</v>
      </c>
      <c r="AO14" s="1028"/>
      <c r="AP14" s="1028"/>
      <c r="AQ14" s="1028"/>
      <c r="AR14" s="1028"/>
      <c r="AS14" s="1028"/>
      <c r="AT14" s="1028"/>
      <c r="AU14" s="1028"/>
      <c r="AV14" s="1028"/>
      <c r="AW14" s="1028"/>
      <c r="AX14" s="1028"/>
      <c r="AY14" s="1028"/>
      <c r="AZ14" s="1040"/>
      <c r="BA14" s="1040"/>
      <c r="BB14" s="1040"/>
    </row>
    <row r="15" spans="1:54" ht="27.75" customHeight="1">
      <c r="A15" s="53" t="s">
        <v>181</v>
      </c>
      <c r="B15" s="23"/>
      <c r="C15" s="23"/>
      <c r="D15" s="346"/>
      <c r="E15" s="24"/>
      <c r="F15" s="24"/>
      <c r="G15" s="24"/>
      <c r="H15" s="24"/>
      <c r="I15" s="24"/>
      <c r="J15" s="24"/>
      <c r="K15" s="24"/>
      <c r="L15" s="24"/>
      <c r="M15" s="24"/>
      <c r="N15" s="24">
        <v>1310</v>
      </c>
      <c r="O15" s="24">
        <v>1310</v>
      </c>
      <c r="P15" s="24">
        <v>1310</v>
      </c>
      <c r="Q15" s="24"/>
      <c r="R15" s="24"/>
      <c r="S15" s="24"/>
      <c r="T15" s="79"/>
      <c r="U15" s="79"/>
      <c r="V15" s="79"/>
      <c r="W15" s="79"/>
      <c r="X15" s="79"/>
      <c r="Y15" s="79"/>
      <c r="Z15" s="79"/>
      <c r="AA15" s="79"/>
      <c r="AB15" s="79"/>
      <c r="AC15" s="24"/>
      <c r="AD15" s="24"/>
      <c r="AE15" s="24"/>
      <c r="AF15" s="24"/>
      <c r="AG15" s="24"/>
      <c r="AH15" s="24"/>
      <c r="AI15" s="24"/>
      <c r="AJ15" s="24"/>
      <c r="AK15" s="618"/>
      <c r="AL15" s="1021">
        <f t="shared" si="1"/>
        <v>1310</v>
      </c>
      <c r="AM15" s="1021">
        <f t="shared" si="0"/>
        <v>1310</v>
      </c>
      <c r="AN15" s="1044">
        <f t="shared" si="0"/>
        <v>1310</v>
      </c>
      <c r="AO15" s="1028"/>
      <c r="AP15" s="1028"/>
      <c r="AQ15" s="1028"/>
      <c r="AR15" s="1028"/>
      <c r="AS15" s="1028"/>
      <c r="AT15" s="1028"/>
      <c r="AU15" s="1028"/>
      <c r="AV15" s="1028"/>
      <c r="AW15" s="1028"/>
      <c r="AX15" s="1028"/>
      <c r="AY15" s="1028"/>
      <c r="AZ15" s="1040"/>
      <c r="BA15" s="1040"/>
      <c r="BB15" s="1040"/>
    </row>
    <row r="16" spans="1:54" ht="27.75" customHeight="1">
      <c r="A16" s="53" t="s">
        <v>186</v>
      </c>
      <c r="B16" s="23"/>
      <c r="C16" s="23"/>
      <c r="D16" s="346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79"/>
      <c r="U16" s="79"/>
      <c r="V16" s="79"/>
      <c r="W16" s="79"/>
      <c r="X16" s="79"/>
      <c r="Y16" s="79"/>
      <c r="Z16" s="79"/>
      <c r="AA16" s="79"/>
      <c r="AB16" s="79"/>
      <c r="AC16" s="24"/>
      <c r="AD16" s="24"/>
      <c r="AE16" s="24"/>
      <c r="AF16" s="24"/>
      <c r="AG16" s="24"/>
      <c r="AH16" s="24"/>
      <c r="AI16" s="24"/>
      <c r="AJ16" s="24"/>
      <c r="AK16" s="618"/>
      <c r="AL16" s="1021">
        <f t="shared" si="1"/>
        <v>0</v>
      </c>
      <c r="AM16" s="1021">
        <f t="shared" si="0"/>
        <v>0</v>
      </c>
      <c r="AN16" s="1044">
        <f t="shared" si="0"/>
        <v>0</v>
      </c>
      <c r="AO16" s="1028"/>
      <c r="AP16" s="1028"/>
      <c r="AQ16" s="1028"/>
      <c r="AR16" s="1028"/>
      <c r="AS16" s="1028"/>
      <c r="AT16" s="1028"/>
      <c r="AU16" s="1028"/>
      <c r="AV16" s="1028"/>
      <c r="AW16" s="1028"/>
      <c r="AX16" s="1028"/>
      <c r="AY16" s="1028"/>
      <c r="AZ16" s="1040"/>
      <c r="BA16" s="1040"/>
      <c r="BB16" s="1040"/>
    </row>
    <row r="17" spans="1:54" ht="27.75" customHeight="1">
      <c r="A17" s="53" t="s">
        <v>182</v>
      </c>
      <c r="B17" s="23"/>
      <c r="C17" s="23"/>
      <c r="D17" s="346"/>
      <c r="E17" s="24"/>
      <c r="F17" s="24"/>
      <c r="G17" s="24"/>
      <c r="H17" s="24"/>
      <c r="I17" s="24"/>
      <c r="J17" s="24"/>
      <c r="K17" s="24">
        <v>500</v>
      </c>
      <c r="L17" s="24">
        <v>500</v>
      </c>
      <c r="M17" s="24">
        <v>500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618"/>
      <c r="AL17" s="1021">
        <f t="shared" si="1"/>
        <v>500</v>
      </c>
      <c r="AM17" s="1021">
        <f t="shared" si="0"/>
        <v>500</v>
      </c>
      <c r="AN17" s="1044">
        <f t="shared" si="0"/>
        <v>500</v>
      </c>
      <c r="AO17" s="1028"/>
      <c r="AP17" s="1028"/>
      <c r="AQ17" s="1028"/>
      <c r="AR17" s="1028"/>
      <c r="AS17" s="1028"/>
      <c r="AT17" s="1028"/>
      <c r="AU17" s="1028"/>
      <c r="AV17" s="1028"/>
      <c r="AW17" s="1028"/>
      <c r="AX17" s="1028"/>
      <c r="AY17" s="1028"/>
      <c r="AZ17" s="1040"/>
      <c r="BA17" s="1040"/>
      <c r="BB17" s="1040"/>
    </row>
    <row r="18" spans="1:54" ht="27.75" customHeight="1">
      <c r="A18" s="53" t="s">
        <v>183</v>
      </c>
      <c r="B18" s="23"/>
      <c r="C18" s="23"/>
      <c r="D18" s="346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618"/>
      <c r="AL18" s="1021">
        <f t="shared" si="1"/>
        <v>0</v>
      </c>
      <c r="AM18" s="1021">
        <f t="shared" si="0"/>
        <v>0</v>
      </c>
      <c r="AN18" s="1044">
        <f t="shared" si="0"/>
        <v>0</v>
      </c>
      <c r="AO18" s="1028"/>
      <c r="AP18" s="1028"/>
      <c r="AQ18" s="1028"/>
      <c r="AR18" s="1028"/>
      <c r="AS18" s="1028"/>
      <c r="AT18" s="1028"/>
      <c r="AU18" s="1028"/>
      <c r="AV18" s="1028"/>
      <c r="AW18" s="1028"/>
      <c r="AX18" s="1028"/>
      <c r="AY18" s="1028"/>
      <c r="AZ18" s="1040"/>
      <c r="BA18" s="1040"/>
      <c r="BB18" s="1040"/>
    </row>
    <row r="19" spans="1:54" ht="27.75" customHeight="1">
      <c r="A19" s="53" t="s">
        <v>187</v>
      </c>
      <c r="B19" s="23">
        <v>10</v>
      </c>
      <c r="C19" s="23">
        <v>10</v>
      </c>
      <c r="D19" s="346">
        <v>10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618"/>
      <c r="AL19" s="1021">
        <f t="shared" si="1"/>
        <v>10</v>
      </c>
      <c r="AM19" s="1021">
        <f t="shared" si="0"/>
        <v>10</v>
      </c>
      <c r="AN19" s="1044">
        <f t="shared" si="0"/>
        <v>10</v>
      </c>
      <c r="AO19" s="1028"/>
      <c r="AP19" s="1028"/>
      <c r="AQ19" s="1028"/>
      <c r="AR19" s="1028"/>
      <c r="AS19" s="1028"/>
      <c r="AT19" s="1028"/>
      <c r="AU19" s="1028"/>
      <c r="AV19" s="1028"/>
      <c r="AW19" s="1028"/>
      <c r="AX19" s="1028"/>
      <c r="AY19" s="1028"/>
      <c r="AZ19" s="1040"/>
      <c r="BA19" s="1040"/>
      <c r="BB19" s="1040"/>
    </row>
    <row r="20" spans="1:54" ht="27.75" customHeight="1">
      <c r="A20" s="53" t="s">
        <v>184</v>
      </c>
      <c r="B20" s="23"/>
      <c r="C20" s="23"/>
      <c r="D20" s="346"/>
      <c r="E20" s="24"/>
      <c r="F20" s="24"/>
      <c r="G20" s="24"/>
      <c r="H20" s="24"/>
      <c r="I20" s="24"/>
      <c r="J20" s="24"/>
      <c r="K20" s="24">
        <v>1300</v>
      </c>
      <c r="L20" s="24">
        <v>1300</v>
      </c>
      <c r="M20" s="24">
        <v>1000</v>
      </c>
      <c r="N20" s="24">
        <v>150</v>
      </c>
      <c r="O20" s="24">
        <v>150</v>
      </c>
      <c r="P20" s="24">
        <v>150</v>
      </c>
      <c r="Q20" s="24">
        <v>90</v>
      </c>
      <c r="R20" s="24">
        <v>90</v>
      </c>
      <c r="S20" s="24">
        <v>90</v>
      </c>
      <c r="T20" s="24">
        <v>500</v>
      </c>
      <c r="U20" s="24">
        <v>500</v>
      </c>
      <c r="V20" s="24">
        <v>1700</v>
      </c>
      <c r="W20" s="24">
        <v>55</v>
      </c>
      <c r="X20" s="24">
        <v>55</v>
      </c>
      <c r="Y20" s="24">
        <v>55</v>
      </c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618"/>
      <c r="AL20" s="1021">
        <f t="shared" si="1"/>
        <v>2095</v>
      </c>
      <c r="AM20" s="1021">
        <f t="shared" si="0"/>
        <v>2095</v>
      </c>
      <c r="AN20" s="1044">
        <f t="shared" si="0"/>
        <v>2995</v>
      </c>
      <c r="AO20" s="1028"/>
      <c r="AP20" s="1028"/>
      <c r="AQ20" s="1028"/>
      <c r="AR20" s="1028"/>
      <c r="AS20" s="1028"/>
      <c r="AT20" s="1028"/>
      <c r="AU20" s="1028"/>
      <c r="AV20" s="1028"/>
      <c r="AW20" s="1028"/>
      <c r="AX20" s="1028"/>
      <c r="AY20" s="1028"/>
      <c r="AZ20" s="1040"/>
      <c r="BA20" s="1040"/>
      <c r="BB20" s="1040"/>
    </row>
    <row r="21" spans="1:54" ht="27.75" customHeight="1">
      <c r="A21" s="53" t="s">
        <v>185</v>
      </c>
      <c r="B21" s="23"/>
      <c r="C21" s="23"/>
      <c r="D21" s="346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618"/>
      <c r="AL21" s="1021">
        <f t="shared" si="1"/>
        <v>0</v>
      </c>
      <c r="AM21" s="1021">
        <f t="shared" si="0"/>
        <v>0</v>
      </c>
      <c r="AN21" s="1044">
        <f t="shared" si="0"/>
        <v>0</v>
      </c>
      <c r="AO21" s="1028"/>
      <c r="AP21" s="1028"/>
      <c r="AQ21" s="1028"/>
      <c r="AR21" s="1028"/>
      <c r="AS21" s="1028"/>
      <c r="AT21" s="1028"/>
      <c r="AU21" s="1028"/>
      <c r="AV21" s="1028"/>
      <c r="AW21" s="1028"/>
      <c r="AX21" s="1028"/>
      <c r="AY21" s="1028"/>
      <c r="AZ21" s="1040"/>
      <c r="BA21" s="1040"/>
      <c r="BB21" s="241"/>
    </row>
    <row r="22" spans="1:54" ht="27.75" customHeight="1" thickBot="1">
      <c r="A22" s="559" t="s">
        <v>185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>
        <v>0</v>
      </c>
      <c r="T22" s="123"/>
      <c r="U22" s="123"/>
      <c r="V22" s="123"/>
      <c r="W22" s="123">
        <v>15</v>
      </c>
      <c r="X22" s="123">
        <v>15</v>
      </c>
      <c r="Y22" s="123">
        <v>15</v>
      </c>
      <c r="Z22" s="123"/>
      <c r="AA22" s="123"/>
      <c r="AB22" s="123"/>
      <c r="AC22" s="123">
        <v>65</v>
      </c>
      <c r="AD22" s="123">
        <v>65</v>
      </c>
      <c r="AE22" s="619">
        <v>65</v>
      </c>
      <c r="AF22" s="123"/>
      <c r="AG22" s="123"/>
      <c r="AH22" s="123"/>
      <c r="AI22" s="123"/>
      <c r="AJ22" s="596"/>
      <c r="AK22" s="620"/>
      <c r="AL22" s="1022">
        <f t="shared" si="1"/>
        <v>80</v>
      </c>
      <c r="AM22" s="1022">
        <f t="shared" si="0"/>
        <v>80</v>
      </c>
      <c r="AN22" s="1045">
        <f t="shared" si="0"/>
        <v>80</v>
      </c>
      <c r="AO22" s="1028"/>
      <c r="AP22" s="1028"/>
      <c r="AQ22" s="1028"/>
      <c r="AR22" s="1028"/>
      <c r="AS22" s="1028"/>
      <c r="AT22" s="1028"/>
      <c r="AU22" s="1028"/>
      <c r="AV22" s="1028"/>
      <c r="AW22" s="1028"/>
      <c r="AX22" s="1028"/>
      <c r="AY22" s="1028"/>
      <c r="AZ22" s="1040"/>
      <c r="BA22" s="1040"/>
      <c r="BB22" s="1040"/>
    </row>
    <row r="23" spans="1:54" ht="27.75" customHeight="1" thickBot="1">
      <c r="A23" s="621" t="s">
        <v>75</v>
      </c>
      <c r="B23" s="622">
        <f>SUM(B10:B22)</f>
        <v>518</v>
      </c>
      <c r="C23" s="622">
        <f>SUM(C10:C22)</f>
        <v>1857</v>
      </c>
      <c r="D23" s="622">
        <f>SUM(D10:D22)</f>
        <v>3041</v>
      </c>
      <c r="E23" s="622">
        <f>SUM(E10:E22)</f>
        <v>21</v>
      </c>
      <c r="F23" s="622">
        <f>SUM(F10:F22)</f>
        <v>21</v>
      </c>
      <c r="G23" s="622">
        <f>SUM(G10:G22)</f>
        <v>21</v>
      </c>
      <c r="H23" s="622">
        <f>SUM(H10:H22)</f>
        <v>100</v>
      </c>
      <c r="I23" s="622">
        <f>SUM(I10:I22)</f>
        <v>100</v>
      </c>
      <c r="J23" s="622">
        <f>SUM(J10:J22)</f>
        <v>100</v>
      </c>
      <c r="K23" s="622">
        <f>SUM(K10:K22)</f>
        <v>2300</v>
      </c>
      <c r="L23" s="622">
        <f>SUM(L10:L22)</f>
        <v>2300</v>
      </c>
      <c r="M23" s="622">
        <f>SUM(M10:M22)</f>
        <v>2000</v>
      </c>
      <c r="N23" s="622">
        <f>SUM(N10:N22)</f>
        <v>1760</v>
      </c>
      <c r="O23" s="622">
        <f>SUM(O10:O22)</f>
        <v>1760</v>
      </c>
      <c r="P23" s="622">
        <f>SUM(P10:P22)</f>
        <v>1760</v>
      </c>
      <c r="Q23" s="622">
        <f>SUM(Q10:Q22)</f>
        <v>140</v>
      </c>
      <c r="R23" s="622">
        <f>SUM(R10:R22)</f>
        <v>140</v>
      </c>
      <c r="S23" s="622">
        <f>SUM(S10:S22)</f>
        <v>140</v>
      </c>
      <c r="T23" s="622">
        <f>SUM(T10:T22)</f>
        <v>2100</v>
      </c>
      <c r="U23" s="622">
        <f>SUM(U10:U22)</f>
        <v>2100</v>
      </c>
      <c r="V23" s="622">
        <f>SUM(V10:V22)</f>
        <v>3300</v>
      </c>
      <c r="W23" s="622">
        <f>SUM(W10:W22)</f>
        <v>1570</v>
      </c>
      <c r="X23" s="622">
        <f>SUM(X10:X22)</f>
        <v>1570</v>
      </c>
      <c r="Y23" s="622">
        <f>SUM(Y10:Y22)</f>
        <v>1570</v>
      </c>
      <c r="Z23" s="622">
        <f>SUM(Z10:Z22)</f>
        <v>3000</v>
      </c>
      <c r="AA23" s="622">
        <f>SUM(AA10:AA22)</f>
        <v>3000</v>
      </c>
      <c r="AB23" s="622">
        <f>SUM(AB10:AB22)</f>
        <v>1000</v>
      </c>
      <c r="AC23" s="622">
        <f>SUM(AC10:AC22)</f>
        <v>465</v>
      </c>
      <c r="AD23" s="622">
        <f>SUM(AD10:AD22)</f>
        <v>465</v>
      </c>
      <c r="AE23" s="622">
        <f>SUM(AE10:AE22)</f>
        <v>465</v>
      </c>
      <c r="AF23" s="622">
        <f>SUM(AF10:AF22)</f>
        <v>1500</v>
      </c>
      <c r="AG23" s="622">
        <f>SUM(AG10:AG22)</f>
        <v>1500</v>
      </c>
      <c r="AH23" s="622">
        <f>SUM(AH10:AH22)</f>
        <v>1500</v>
      </c>
      <c r="AI23" s="622">
        <f>SUM(AI10:AI22)</f>
        <v>500</v>
      </c>
      <c r="AJ23" s="623">
        <f>SUM(AJ10:AJ22)</f>
        <v>500</v>
      </c>
      <c r="AK23" s="624">
        <f>SUM(AK10:AK22)</f>
        <v>500</v>
      </c>
      <c r="AL23" s="1046">
        <f t="shared" si="1"/>
        <v>13974</v>
      </c>
      <c r="AM23" s="1046">
        <f t="shared" si="0"/>
        <v>15313</v>
      </c>
      <c r="AN23" s="1047">
        <f t="shared" si="0"/>
        <v>15397</v>
      </c>
      <c r="AO23" s="1042"/>
      <c r="AP23" s="1042"/>
      <c r="AQ23" s="1042"/>
      <c r="AR23" s="1042"/>
      <c r="AS23" s="1042"/>
      <c r="AT23" s="1042"/>
      <c r="AU23" s="1042"/>
      <c r="AV23" s="1042"/>
      <c r="AW23" s="1042"/>
      <c r="AX23" s="1042"/>
      <c r="AY23" s="1042"/>
      <c r="AZ23" s="1042"/>
      <c r="BA23" s="1042"/>
      <c r="BB23" s="1042"/>
    </row>
    <row r="24" spans="1:54" ht="27.75" customHeight="1">
      <c r="A24" s="381" t="s">
        <v>418</v>
      </c>
      <c r="B24" s="386"/>
      <c r="C24" s="386"/>
      <c r="D24" s="386"/>
      <c r="E24" s="625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</row>
    <row r="25" spans="1:4" ht="12.75">
      <c r="A25" s="387"/>
      <c r="B25" s="387"/>
      <c r="C25" s="387"/>
      <c r="D25" s="388"/>
    </row>
  </sheetData>
  <sheetProtection/>
  <mergeCells count="60">
    <mergeCell ref="AF7:AG7"/>
    <mergeCell ref="AF8:AH8"/>
    <mergeCell ref="AI5:AK7"/>
    <mergeCell ref="AI8:AK8"/>
    <mergeCell ref="B8:D8"/>
    <mergeCell ref="B7:C7"/>
    <mergeCell ref="Z5:AB7"/>
    <mergeCell ref="Z8:AB8"/>
    <mergeCell ref="T5:V5"/>
    <mergeCell ref="Q8:S8"/>
    <mergeCell ref="AC5:AE7"/>
    <mergeCell ref="AC8:AE8"/>
    <mergeCell ref="AF5:AH5"/>
    <mergeCell ref="AF6:AH6"/>
    <mergeCell ref="A1:AZ1"/>
    <mergeCell ref="A2:AZ2"/>
    <mergeCell ref="A3:AZ3"/>
    <mergeCell ref="A5:A7"/>
    <mergeCell ref="B5:D5"/>
    <mergeCell ref="E5:G5"/>
    <mergeCell ref="H5:J7"/>
    <mergeCell ref="K5:M5"/>
    <mergeCell ref="N5:P5"/>
    <mergeCell ref="Q5:S5"/>
    <mergeCell ref="W5:Y5"/>
    <mergeCell ref="AQ5:AS7"/>
    <mergeCell ref="AT5:AV5"/>
    <mergeCell ref="AT6:AV6"/>
    <mergeCell ref="AL5:AN5"/>
    <mergeCell ref="AL6:AN6"/>
    <mergeCell ref="AL7:AN7"/>
    <mergeCell ref="AW5:AY7"/>
    <mergeCell ref="AZ5:BB5"/>
    <mergeCell ref="B6:D6"/>
    <mergeCell ref="E6:G6"/>
    <mergeCell ref="K6:M6"/>
    <mergeCell ref="N6:P6"/>
    <mergeCell ref="Q6:S6"/>
    <mergeCell ref="T6:V6"/>
    <mergeCell ref="W6:Y6"/>
    <mergeCell ref="AZ6:BB6"/>
    <mergeCell ref="E7:F7"/>
    <mergeCell ref="K7:M7"/>
    <mergeCell ref="N7:P7"/>
    <mergeCell ref="Q7:S7"/>
    <mergeCell ref="T7:U7"/>
    <mergeCell ref="W7:Y7"/>
    <mergeCell ref="AT7:AU7"/>
    <mergeCell ref="AZ7:BB7"/>
    <mergeCell ref="E8:G8"/>
    <mergeCell ref="H8:J8"/>
    <mergeCell ref="K8:M8"/>
    <mergeCell ref="N8:P8"/>
    <mergeCell ref="AT8:AV8"/>
    <mergeCell ref="AW8:AY8"/>
    <mergeCell ref="AZ8:BB8"/>
    <mergeCell ref="T8:V8"/>
    <mergeCell ref="W8:Y8"/>
    <mergeCell ref="AQ8:AS8"/>
    <mergeCell ref="AL8:AN8"/>
  </mergeCells>
  <printOptions horizontalCentered="1"/>
  <pageMargins left="0.5905511811023623" right="0.1968503937007874" top="0.2362204724409449" bottom="0.3937007874015748" header="0.5118110236220472" footer="0.5118110236220472"/>
  <pageSetup horizontalDpi="600" verticalDpi="600" orientation="landscape" paperSize="8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Y32"/>
  <sheetViews>
    <sheetView zoomScalePageLayoutView="0" workbookViewId="0" topLeftCell="A1">
      <selection activeCell="AC8" sqref="AC8"/>
    </sheetView>
  </sheetViews>
  <sheetFormatPr defaultColWidth="9.00390625" defaultRowHeight="12.75"/>
  <cols>
    <col min="1" max="1" width="34.125" style="0" customWidth="1"/>
    <col min="2" max="3" width="6.625" style="0" bestFit="1" customWidth="1"/>
    <col min="4" max="5" width="6.125" style="0" customWidth="1"/>
    <col min="6" max="6" width="4.625" style="0" customWidth="1"/>
    <col min="7" max="7" width="6.625" style="0" customWidth="1"/>
    <col min="8" max="8" width="5.50390625" style="0" customWidth="1"/>
    <col min="9" max="9" width="4.625" style="0" customWidth="1"/>
    <col min="10" max="11" width="7.00390625" style="0" bestFit="1" customWidth="1"/>
    <col min="12" max="12" width="6.125" style="0" customWidth="1"/>
    <col min="13" max="13" width="6.375" style="0" customWidth="1"/>
    <col min="14" max="14" width="6.50390625" style="0" customWidth="1"/>
    <col min="15" max="15" width="5.875" style="0" customWidth="1"/>
    <col min="16" max="17" width="7.00390625" style="0" bestFit="1" customWidth="1"/>
    <col min="18" max="18" width="7.875" style="0" customWidth="1"/>
    <col min="19" max="19" width="7.00390625" style="0" customWidth="1"/>
    <col min="20" max="20" width="7.50390625" style="0" customWidth="1"/>
    <col min="21" max="21" width="7.625" style="0" customWidth="1"/>
    <col min="22" max="22" width="7.875" style="0" customWidth="1"/>
    <col min="23" max="23" width="7.625" style="0" customWidth="1"/>
    <col min="24" max="24" width="8.00390625" style="0" customWidth="1"/>
    <col min="25" max="25" width="8.125" style="0" customWidth="1"/>
  </cols>
  <sheetData>
    <row r="1" spans="1:24" ht="14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852" t="s">
        <v>157</v>
      </c>
      <c r="U1" s="852"/>
      <c r="V1" s="852"/>
      <c r="W1" s="852"/>
      <c r="X1" s="852"/>
    </row>
    <row r="2" spans="1:24" ht="16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852" t="s">
        <v>372</v>
      </c>
      <c r="O2" s="816"/>
      <c r="P2" s="816"/>
      <c r="Q2" s="816"/>
      <c r="R2" s="816"/>
      <c r="S2" s="816"/>
      <c r="T2" s="816"/>
      <c r="U2" s="816"/>
      <c r="V2" s="816"/>
      <c r="W2" s="816"/>
      <c r="X2" s="816"/>
    </row>
    <row r="3" spans="1:24" ht="16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852"/>
      <c r="U3" s="852"/>
      <c r="V3" s="852"/>
      <c r="W3" s="852"/>
      <c r="X3" s="852"/>
    </row>
    <row r="4" spans="1:24" ht="16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852"/>
      <c r="O4" s="816"/>
      <c r="P4" s="816"/>
      <c r="Q4" s="816"/>
      <c r="R4" s="816"/>
      <c r="S4" s="816"/>
      <c r="T4" s="816"/>
      <c r="U4" s="816"/>
      <c r="V4" s="816"/>
      <c r="W4" s="816"/>
      <c r="X4" s="816"/>
    </row>
    <row r="5" spans="1:24" ht="15.75">
      <c r="A5" s="747" t="s">
        <v>109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747"/>
      <c r="S5" s="747"/>
      <c r="T5" s="747"/>
      <c r="U5" s="747"/>
      <c r="V5" s="747"/>
      <c r="W5" s="747"/>
      <c r="X5" s="747"/>
    </row>
    <row r="6" spans="1:24" ht="15.75">
      <c r="A6" s="814" t="str">
        <f>'[2]Kommunikációs 9-b.'!A6:L6</f>
        <v>2013. évi költségvetés</v>
      </c>
      <c r="B6" s="814"/>
      <c r="C6" s="814"/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14"/>
      <c r="Q6" s="814"/>
      <c r="R6" s="814"/>
      <c r="S6" s="814"/>
      <c r="T6" s="814"/>
      <c r="U6" s="814"/>
      <c r="V6" s="814"/>
      <c r="W6" s="814"/>
      <c r="X6" s="814"/>
    </row>
    <row r="7" spans="1:23" ht="12.7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5"/>
      <c r="R7" s="45"/>
      <c r="S7" s="45"/>
      <c r="T7" s="47"/>
      <c r="U7" s="47"/>
      <c r="V7" s="47"/>
      <c r="W7" s="47"/>
    </row>
    <row r="8" spans="1:24" ht="15.75">
      <c r="A8" s="747" t="s">
        <v>347</v>
      </c>
      <c r="B8" s="747"/>
      <c r="C8" s="747"/>
      <c r="D8" s="747"/>
      <c r="E8" s="747"/>
      <c r="F8" s="747"/>
      <c r="G8" s="747"/>
      <c r="H8" s="747"/>
      <c r="I8" s="747"/>
      <c r="J8" s="747"/>
      <c r="K8" s="747"/>
      <c r="L8" s="747"/>
      <c r="M8" s="747"/>
      <c r="N8" s="747"/>
      <c r="O8" s="747"/>
      <c r="P8" s="747"/>
      <c r="Q8" s="747"/>
      <c r="R8" s="747"/>
      <c r="S8" s="747"/>
      <c r="T8" s="747"/>
      <c r="U8" s="747"/>
      <c r="V8" s="747"/>
      <c r="W8" s="747"/>
      <c r="X8" s="747"/>
    </row>
    <row r="9" spans="1:24" ht="15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:24" ht="15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22" ht="16.5" thickBo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5" ht="12.75">
      <c r="A12" s="82"/>
      <c r="B12" s="937" t="s">
        <v>136</v>
      </c>
      <c r="C12" s="934"/>
      <c r="D12" s="782"/>
      <c r="E12" s="937" t="s">
        <v>160</v>
      </c>
      <c r="F12" s="934"/>
      <c r="G12" s="782"/>
      <c r="H12" s="937" t="s">
        <v>151</v>
      </c>
      <c r="I12" s="934"/>
      <c r="J12" s="782"/>
      <c r="K12" s="945" t="s">
        <v>72</v>
      </c>
      <c r="L12" s="934"/>
      <c r="M12" s="370"/>
      <c r="N12" s="939" t="s">
        <v>137</v>
      </c>
      <c r="O12" s="940"/>
      <c r="P12" s="946"/>
      <c r="Q12" s="934" t="s">
        <v>235</v>
      </c>
      <c r="R12" s="935"/>
      <c r="S12" s="936"/>
      <c r="T12" s="937" t="s">
        <v>138</v>
      </c>
      <c r="U12" s="934"/>
      <c r="V12" s="938"/>
      <c r="W12" s="939" t="s">
        <v>72</v>
      </c>
      <c r="X12" s="940"/>
      <c r="Y12" s="742"/>
    </row>
    <row r="13" spans="1:25" ht="12.75">
      <c r="A13" s="134" t="s">
        <v>20</v>
      </c>
      <c r="B13" s="941" t="s">
        <v>139</v>
      </c>
      <c r="C13" s="766"/>
      <c r="D13" s="767"/>
      <c r="E13" s="942"/>
      <c r="F13" s="766"/>
      <c r="G13" s="369"/>
      <c r="H13" s="941" t="s">
        <v>152</v>
      </c>
      <c r="I13" s="766"/>
      <c r="J13" s="767"/>
      <c r="K13" s="941" t="s">
        <v>154</v>
      </c>
      <c r="L13" s="766"/>
      <c r="M13" s="766"/>
      <c r="N13" s="924" t="s">
        <v>135</v>
      </c>
      <c r="O13" s="925"/>
      <c r="P13" s="943"/>
      <c r="Q13" s="944" t="s">
        <v>290</v>
      </c>
      <c r="R13" s="766"/>
      <c r="S13" s="767"/>
      <c r="T13" s="941" t="s">
        <v>116</v>
      </c>
      <c r="U13" s="766"/>
      <c r="V13" s="766"/>
      <c r="W13" s="924" t="s">
        <v>140</v>
      </c>
      <c r="X13" s="925"/>
      <c r="Y13" s="850"/>
    </row>
    <row r="14" spans="1:25" ht="12.75">
      <c r="A14" s="18"/>
      <c r="B14" s="926" t="s">
        <v>141</v>
      </c>
      <c r="C14" s="927"/>
      <c r="D14" s="928"/>
      <c r="E14" s="929"/>
      <c r="F14" s="927"/>
      <c r="G14" s="368"/>
      <c r="H14" s="929"/>
      <c r="I14" s="927"/>
      <c r="J14" s="368"/>
      <c r="K14" s="929" t="s">
        <v>135</v>
      </c>
      <c r="L14" s="927"/>
      <c r="M14" s="368"/>
      <c r="N14" s="930" t="s">
        <v>106</v>
      </c>
      <c r="O14" s="931"/>
      <c r="P14" s="932"/>
      <c r="Q14" s="927" t="s">
        <v>236</v>
      </c>
      <c r="R14" s="927"/>
      <c r="S14" s="928"/>
      <c r="T14" s="926" t="s">
        <v>142</v>
      </c>
      <c r="U14" s="927"/>
      <c r="V14" s="874"/>
      <c r="W14" s="930" t="s">
        <v>135</v>
      </c>
      <c r="X14" s="931"/>
      <c r="Y14" s="933"/>
    </row>
    <row r="15" spans="1:25" ht="12.75">
      <c r="A15" s="17"/>
      <c r="B15" s="920">
        <v>2013</v>
      </c>
      <c r="C15" s="920"/>
      <c r="D15" s="366"/>
      <c r="E15" s="920">
        <v>2013</v>
      </c>
      <c r="F15" s="920"/>
      <c r="G15" s="366"/>
      <c r="H15" s="920">
        <v>2013</v>
      </c>
      <c r="I15" s="920"/>
      <c r="J15" s="366"/>
      <c r="K15" s="920">
        <v>2013</v>
      </c>
      <c r="L15" s="920"/>
      <c r="M15" s="627"/>
      <c r="N15" s="947">
        <v>2013</v>
      </c>
      <c r="O15" s="920"/>
      <c r="P15" s="628"/>
      <c r="Q15" s="921">
        <v>2013</v>
      </c>
      <c r="R15" s="922"/>
      <c r="S15" s="629"/>
      <c r="T15" s="923">
        <v>2013</v>
      </c>
      <c r="U15" s="920"/>
      <c r="V15" s="627"/>
      <c r="W15" s="917">
        <v>2013</v>
      </c>
      <c r="X15" s="918"/>
      <c r="Y15" s="919"/>
    </row>
    <row r="16" spans="1:25" ht="27.75" customHeight="1">
      <c r="A16" s="17"/>
      <c r="B16" s="133" t="s">
        <v>274</v>
      </c>
      <c r="C16" s="133" t="s">
        <v>434</v>
      </c>
      <c r="D16" s="133" t="s">
        <v>441</v>
      </c>
      <c r="E16" s="133" t="s">
        <v>274</v>
      </c>
      <c r="F16" s="133" t="s">
        <v>434</v>
      </c>
      <c r="G16" s="133" t="s">
        <v>441</v>
      </c>
      <c r="H16" s="133" t="s">
        <v>274</v>
      </c>
      <c r="I16" s="133" t="s">
        <v>434</v>
      </c>
      <c r="J16" s="133" t="s">
        <v>441</v>
      </c>
      <c r="K16" s="133" t="s">
        <v>274</v>
      </c>
      <c r="L16" s="133" t="s">
        <v>434</v>
      </c>
      <c r="M16" s="133" t="s">
        <v>441</v>
      </c>
      <c r="N16" s="630" t="s">
        <v>274</v>
      </c>
      <c r="O16" s="133" t="s">
        <v>434</v>
      </c>
      <c r="P16" s="631" t="s">
        <v>441</v>
      </c>
      <c r="Q16" s="374" t="s">
        <v>274</v>
      </c>
      <c r="R16" s="133" t="s">
        <v>434</v>
      </c>
      <c r="S16" s="133" t="s">
        <v>441</v>
      </c>
      <c r="T16" s="133" t="s">
        <v>274</v>
      </c>
      <c r="U16" s="133" t="s">
        <v>434</v>
      </c>
      <c r="V16" s="133" t="s">
        <v>441</v>
      </c>
      <c r="W16" s="632" t="s">
        <v>274</v>
      </c>
      <c r="X16" s="133" t="s">
        <v>434</v>
      </c>
      <c r="Y16" s="631" t="s">
        <v>441</v>
      </c>
    </row>
    <row r="17" spans="1:25" ht="27.75" customHeight="1">
      <c r="A17" s="53" t="s">
        <v>395</v>
      </c>
      <c r="B17" s="633"/>
      <c r="C17" s="633"/>
      <c r="D17" s="633">
        <v>320</v>
      </c>
      <c r="E17" s="633"/>
      <c r="F17" s="633"/>
      <c r="G17" s="633"/>
      <c r="H17" s="633"/>
      <c r="I17" s="633"/>
      <c r="J17" s="633"/>
      <c r="K17" s="633"/>
      <c r="L17" s="633"/>
      <c r="M17" s="634"/>
      <c r="N17" s="635"/>
      <c r="O17" s="633"/>
      <c r="P17" s="636">
        <v>320</v>
      </c>
      <c r="Q17" s="637"/>
      <c r="R17" s="633"/>
      <c r="S17" s="633"/>
      <c r="T17" s="633"/>
      <c r="U17" s="634"/>
      <c r="V17" s="634"/>
      <c r="W17" s="635"/>
      <c r="X17" s="633"/>
      <c r="Y17" s="638">
        <v>320</v>
      </c>
    </row>
    <row r="18" spans="1:25" ht="27.75" customHeight="1">
      <c r="A18" s="53" t="s">
        <v>396</v>
      </c>
      <c r="B18" s="633"/>
      <c r="C18" s="633"/>
      <c r="D18" s="633">
        <v>23</v>
      </c>
      <c r="E18" s="633"/>
      <c r="F18" s="633"/>
      <c r="G18" s="633"/>
      <c r="H18" s="633"/>
      <c r="I18" s="633"/>
      <c r="J18" s="633"/>
      <c r="K18" s="633"/>
      <c r="L18" s="633"/>
      <c r="M18" s="634"/>
      <c r="N18" s="635"/>
      <c r="O18" s="633"/>
      <c r="P18" s="636">
        <v>23</v>
      </c>
      <c r="Q18" s="637"/>
      <c r="R18" s="633"/>
      <c r="S18" s="633"/>
      <c r="T18" s="633"/>
      <c r="U18" s="634"/>
      <c r="V18" s="634"/>
      <c r="W18" s="635"/>
      <c r="X18" s="633"/>
      <c r="Y18" s="639">
        <v>23</v>
      </c>
    </row>
    <row r="19" spans="1:25" ht="27.75" customHeight="1">
      <c r="A19" s="12" t="s">
        <v>178</v>
      </c>
      <c r="B19" s="640">
        <v>324</v>
      </c>
      <c r="C19" s="640">
        <v>324</v>
      </c>
      <c r="D19" s="640">
        <v>324</v>
      </c>
      <c r="E19" s="363"/>
      <c r="F19" s="363"/>
      <c r="G19" s="363"/>
      <c r="H19" s="363"/>
      <c r="I19" s="363"/>
      <c r="J19" s="363"/>
      <c r="K19" s="363"/>
      <c r="L19" s="363"/>
      <c r="M19" s="641"/>
      <c r="N19" s="642">
        <f aca="true" t="shared" si="0" ref="N19:P28">B19+E19+H19+K19</f>
        <v>324</v>
      </c>
      <c r="O19" s="643">
        <f t="shared" si="0"/>
        <v>324</v>
      </c>
      <c r="P19" s="644">
        <f t="shared" si="0"/>
        <v>324</v>
      </c>
      <c r="Q19" s="645"/>
      <c r="R19" s="363"/>
      <c r="S19" s="363"/>
      <c r="T19" s="363"/>
      <c r="U19" s="373"/>
      <c r="V19" s="634"/>
      <c r="W19" s="646">
        <f aca="true" t="shared" si="1" ref="W19:Y28">N19+Q19+T19</f>
        <v>324</v>
      </c>
      <c r="X19" s="647">
        <f t="shared" si="1"/>
        <v>324</v>
      </c>
      <c r="Y19" s="648">
        <f t="shared" si="1"/>
        <v>324</v>
      </c>
    </row>
    <row r="20" spans="1:25" ht="27.75" customHeight="1">
      <c r="A20" s="12" t="s">
        <v>179</v>
      </c>
      <c r="B20" s="640">
        <v>89</v>
      </c>
      <c r="C20" s="640">
        <v>89</v>
      </c>
      <c r="D20" s="649">
        <v>89</v>
      </c>
      <c r="E20" s="167"/>
      <c r="F20" s="167"/>
      <c r="G20" s="633"/>
      <c r="H20" s="363"/>
      <c r="I20" s="363"/>
      <c r="J20" s="363"/>
      <c r="K20" s="363"/>
      <c r="L20" s="363"/>
      <c r="M20" s="641"/>
      <c r="N20" s="642">
        <f t="shared" si="0"/>
        <v>89</v>
      </c>
      <c r="O20" s="643">
        <f t="shared" si="0"/>
        <v>89</v>
      </c>
      <c r="P20" s="644">
        <f t="shared" si="0"/>
        <v>89</v>
      </c>
      <c r="Q20" s="650"/>
      <c r="R20" s="167"/>
      <c r="S20" s="167"/>
      <c r="T20" s="473"/>
      <c r="U20" s="651"/>
      <c r="V20" s="652"/>
      <c r="W20" s="646">
        <f t="shared" si="1"/>
        <v>89</v>
      </c>
      <c r="X20" s="647">
        <f t="shared" si="1"/>
        <v>89</v>
      </c>
      <c r="Y20" s="648">
        <f t="shared" si="1"/>
        <v>89</v>
      </c>
    </row>
    <row r="21" spans="1:25" ht="27.75" customHeight="1">
      <c r="A21" s="12" t="s">
        <v>180</v>
      </c>
      <c r="B21" s="640">
        <v>2873</v>
      </c>
      <c r="C21" s="640">
        <v>2873</v>
      </c>
      <c r="D21" s="649">
        <v>2333</v>
      </c>
      <c r="E21" s="167">
        <v>50</v>
      </c>
      <c r="F21" s="167">
        <v>50</v>
      </c>
      <c r="G21" s="633">
        <v>50</v>
      </c>
      <c r="H21" s="363"/>
      <c r="I21" s="363"/>
      <c r="J21" s="363"/>
      <c r="K21" s="363">
        <v>40</v>
      </c>
      <c r="L21" s="363">
        <v>40</v>
      </c>
      <c r="M21" s="641">
        <v>40</v>
      </c>
      <c r="N21" s="642">
        <f t="shared" si="0"/>
        <v>2963</v>
      </c>
      <c r="O21" s="643">
        <f t="shared" si="0"/>
        <v>2963</v>
      </c>
      <c r="P21" s="644">
        <f t="shared" si="0"/>
        <v>2423</v>
      </c>
      <c r="Q21" s="650"/>
      <c r="R21" s="167"/>
      <c r="S21" s="167"/>
      <c r="T21" s="167">
        <v>320</v>
      </c>
      <c r="U21" s="373">
        <v>320</v>
      </c>
      <c r="V21" s="634">
        <v>320</v>
      </c>
      <c r="W21" s="646">
        <f t="shared" si="1"/>
        <v>3283</v>
      </c>
      <c r="X21" s="647">
        <f t="shared" si="1"/>
        <v>3283</v>
      </c>
      <c r="Y21" s="648">
        <f t="shared" si="1"/>
        <v>2743</v>
      </c>
    </row>
    <row r="22" spans="1:25" ht="27.75" customHeight="1">
      <c r="A22" s="12" t="s">
        <v>181</v>
      </c>
      <c r="B22" s="640">
        <v>354</v>
      </c>
      <c r="C22" s="640">
        <v>354</v>
      </c>
      <c r="D22" s="649">
        <v>354</v>
      </c>
      <c r="E22" s="167"/>
      <c r="F22" s="167"/>
      <c r="G22" s="633"/>
      <c r="H22" s="363"/>
      <c r="I22" s="363"/>
      <c r="J22" s="363"/>
      <c r="K22" s="363"/>
      <c r="L22" s="363"/>
      <c r="M22" s="641"/>
      <c r="N22" s="642">
        <f t="shared" si="0"/>
        <v>354</v>
      </c>
      <c r="O22" s="643">
        <f t="shared" si="0"/>
        <v>354</v>
      </c>
      <c r="P22" s="644">
        <f t="shared" si="0"/>
        <v>354</v>
      </c>
      <c r="Q22" s="650"/>
      <c r="R22" s="167"/>
      <c r="S22" s="167"/>
      <c r="T22" s="167"/>
      <c r="U22" s="373"/>
      <c r="V22" s="634"/>
      <c r="W22" s="646">
        <f t="shared" si="1"/>
        <v>354</v>
      </c>
      <c r="X22" s="647">
        <f t="shared" si="1"/>
        <v>354</v>
      </c>
      <c r="Y22" s="648">
        <f t="shared" si="1"/>
        <v>354</v>
      </c>
    </row>
    <row r="23" spans="1:25" ht="27.75" customHeight="1">
      <c r="A23" s="12" t="s">
        <v>186</v>
      </c>
      <c r="B23" s="640"/>
      <c r="C23" s="640"/>
      <c r="D23" s="649"/>
      <c r="E23" s="167"/>
      <c r="F23" s="167"/>
      <c r="G23" s="633"/>
      <c r="H23" s="363"/>
      <c r="I23" s="363"/>
      <c r="J23" s="363"/>
      <c r="K23" s="363"/>
      <c r="L23" s="363"/>
      <c r="M23" s="641"/>
      <c r="N23" s="642">
        <f t="shared" si="0"/>
        <v>0</v>
      </c>
      <c r="O23" s="643">
        <f t="shared" si="0"/>
        <v>0</v>
      </c>
      <c r="P23" s="644">
        <f t="shared" si="0"/>
        <v>0</v>
      </c>
      <c r="Q23" s="650"/>
      <c r="R23" s="167"/>
      <c r="S23" s="167"/>
      <c r="T23" s="167"/>
      <c r="U23" s="373"/>
      <c r="V23" s="634"/>
      <c r="W23" s="646">
        <v>0</v>
      </c>
      <c r="X23" s="647">
        <f t="shared" si="1"/>
        <v>0</v>
      </c>
      <c r="Y23" s="648">
        <f t="shared" si="1"/>
        <v>0</v>
      </c>
    </row>
    <row r="24" spans="1:25" ht="27.75" customHeight="1">
      <c r="A24" s="12" t="s">
        <v>182</v>
      </c>
      <c r="B24" s="640">
        <v>185</v>
      </c>
      <c r="C24" s="640">
        <v>185</v>
      </c>
      <c r="D24" s="649">
        <v>185</v>
      </c>
      <c r="E24" s="167"/>
      <c r="F24" s="167"/>
      <c r="G24" s="633"/>
      <c r="H24" s="363"/>
      <c r="I24" s="363"/>
      <c r="J24" s="363"/>
      <c r="K24" s="363"/>
      <c r="L24" s="363"/>
      <c r="M24" s="641"/>
      <c r="N24" s="642">
        <f t="shared" si="0"/>
        <v>185</v>
      </c>
      <c r="O24" s="643">
        <f t="shared" si="0"/>
        <v>185</v>
      </c>
      <c r="P24" s="644">
        <f t="shared" si="0"/>
        <v>185</v>
      </c>
      <c r="Q24" s="650"/>
      <c r="R24" s="167"/>
      <c r="S24" s="167"/>
      <c r="T24" s="167"/>
      <c r="U24" s="373"/>
      <c r="V24" s="634"/>
      <c r="W24" s="646">
        <f>N24+Q24+T24</f>
        <v>185</v>
      </c>
      <c r="X24" s="647">
        <f t="shared" si="1"/>
        <v>185</v>
      </c>
      <c r="Y24" s="648">
        <f t="shared" si="1"/>
        <v>185</v>
      </c>
    </row>
    <row r="25" spans="1:25" ht="27.75" customHeight="1">
      <c r="A25" s="12" t="s">
        <v>183</v>
      </c>
      <c r="B25" s="640"/>
      <c r="C25" s="640"/>
      <c r="D25" s="649"/>
      <c r="E25" s="167"/>
      <c r="F25" s="167"/>
      <c r="G25" s="633"/>
      <c r="H25" s="363"/>
      <c r="I25" s="363"/>
      <c r="J25" s="363"/>
      <c r="K25" s="363"/>
      <c r="L25" s="363"/>
      <c r="M25" s="641"/>
      <c r="N25" s="642">
        <f t="shared" si="0"/>
        <v>0</v>
      </c>
      <c r="O25" s="643">
        <f t="shared" si="0"/>
        <v>0</v>
      </c>
      <c r="P25" s="644">
        <f t="shared" si="0"/>
        <v>0</v>
      </c>
      <c r="Q25" s="650"/>
      <c r="R25" s="167"/>
      <c r="S25" s="167"/>
      <c r="T25" s="167"/>
      <c r="U25" s="373"/>
      <c r="V25" s="634"/>
      <c r="W25" s="653">
        <f>N25+Q25+T25</f>
        <v>0</v>
      </c>
      <c r="X25" s="654">
        <f t="shared" si="1"/>
        <v>0</v>
      </c>
      <c r="Y25" s="655">
        <f t="shared" si="1"/>
        <v>0</v>
      </c>
    </row>
    <row r="26" spans="1:25" ht="27.75" customHeight="1">
      <c r="A26" s="12" t="s">
        <v>187</v>
      </c>
      <c r="B26" s="640">
        <v>62</v>
      </c>
      <c r="C26" s="640">
        <v>62</v>
      </c>
      <c r="D26" s="649">
        <v>62</v>
      </c>
      <c r="E26" s="167"/>
      <c r="F26" s="167"/>
      <c r="G26" s="633"/>
      <c r="H26" s="363"/>
      <c r="I26" s="363"/>
      <c r="J26" s="363"/>
      <c r="K26" s="363"/>
      <c r="L26" s="363"/>
      <c r="M26" s="641"/>
      <c r="N26" s="642">
        <f t="shared" si="0"/>
        <v>62</v>
      </c>
      <c r="O26" s="643">
        <f t="shared" si="0"/>
        <v>62</v>
      </c>
      <c r="P26" s="644">
        <f t="shared" si="0"/>
        <v>62</v>
      </c>
      <c r="Q26" s="650"/>
      <c r="R26" s="167"/>
      <c r="S26" s="167"/>
      <c r="T26" s="167"/>
      <c r="U26" s="373"/>
      <c r="V26" s="634"/>
      <c r="W26" s="653">
        <f>N26+Q26+T26</f>
        <v>62</v>
      </c>
      <c r="X26" s="654">
        <f t="shared" si="1"/>
        <v>62</v>
      </c>
      <c r="Y26" s="655">
        <f t="shared" si="1"/>
        <v>62</v>
      </c>
    </row>
    <row r="27" spans="1:25" ht="27.75" customHeight="1">
      <c r="A27" s="12" t="s">
        <v>184</v>
      </c>
      <c r="B27" s="640">
        <v>863</v>
      </c>
      <c r="C27" s="640">
        <v>863</v>
      </c>
      <c r="D27" s="649">
        <v>463</v>
      </c>
      <c r="E27" s="167"/>
      <c r="F27" s="167"/>
      <c r="G27" s="633"/>
      <c r="H27" s="363"/>
      <c r="I27" s="363"/>
      <c r="J27" s="363"/>
      <c r="K27" s="363"/>
      <c r="L27" s="363"/>
      <c r="M27" s="641"/>
      <c r="N27" s="642">
        <f t="shared" si="0"/>
        <v>863</v>
      </c>
      <c r="O27" s="643">
        <f t="shared" si="0"/>
        <v>863</v>
      </c>
      <c r="P27" s="644">
        <f t="shared" si="0"/>
        <v>463</v>
      </c>
      <c r="Q27" s="650"/>
      <c r="R27" s="167"/>
      <c r="S27" s="167"/>
      <c r="T27" s="167"/>
      <c r="U27" s="373"/>
      <c r="V27" s="634"/>
      <c r="W27" s="653">
        <f>N27+Q27+T27</f>
        <v>863</v>
      </c>
      <c r="X27" s="654">
        <f t="shared" si="1"/>
        <v>863</v>
      </c>
      <c r="Y27" s="655">
        <f t="shared" si="1"/>
        <v>463</v>
      </c>
    </row>
    <row r="28" spans="1:25" ht="13.5" thickBot="1">
      <c r="A28" s="593" t="s">
        <v>185</v>
      </c>
      <c r="B28" s="656">
        <v>21</v>
      </c>
      <c r="C28" s="656">
        <v>21</v>
      </c>
      <c r="D28" s="657">
        <v>21</v>
      </c>
      <c r="E28" s="658"/>
      <c r="F28" s="658"/>
      <c r="G28" s="659"/>
      <c r="H28" s="660"/>
      <c r="I28" s="660"/>
      <c r="J28" s="660"/>
      <c r="K28" s="660"/>
      <c r="L28" s="660"/>
      <c r="M28" s="661"/>
      <c r="N28" s="1015">
        <f t="shared" si="0"/>
        <v>21</v>
      </c>
      <c r="O28" s="1016">
        <f t="shared" si="0"/>
        <v>21</v>
      </c>
      <c r="P28" s="1017">
        <f t="shared" si="0"/>
        <v>21</v>
      </c>
      <c r="Q28" s="371"/>
      <c r="R28" s="658"/>
      <c r="S28" s="658"/>
      <c r="T28" s="658"/>
      <c r="U28" s="372"/>
      <c r="V28" s="662"/>
      <c r="W28" s="669">
        <f>N28+Q28+T28</f>
        <v>21</v>
      </c>
      <c r="X28" s="670">
        <f t="shared" si="1"/>
        <v>21</v>
      </c>
      <c r="Y28" s="671">
        <f t="shared" si="1"/>
        <v>21</v>
      </c>
    </row>
    <row r="29" spans="1:25" ht="12.75" customHeight="1" thickBot="1">
      <c r="A29" s="663" t="s">
        <v>75</v>
      </c>
      <c r="B29" s="664">
        <f aca="true" t="shared" si="2" ref="B29:X29">SUM(B19:B28)</f>
        <v>4771</v>
      </c>
      <c r="C29" s="664">
        <f t="shared" si="2"/>
        <v>4771</v>
      </c>
      <c r="D29" s="664">
        <f t="shared" si="2"/>
        <v>3831</v>
      </c>
      <c r="E29" s="664">
        <f t="shared" si="2"/>
        <v>50</v>
      </c>
      <c r="F29" s="664">
        <f t="shared" si="2"/>
        <v>50</v>
      </c>
      <c r="G29" s="664">
        <f t="shared" si="2"/>
        <v>50</v>
      </c>
      <c r="H29" s="664">
        <f t="shared" si="2"/>
        <v>0</v>
      </c>
      <c r="I29" s="664">
        <f t="shared" si="2"/>
        <v>0</v>
      </c>
      <c r="J29" s="664">
        <f t="shared" si="2"/>
        <v>0</v>
      </c>
      <c r="K29" s="664">
        <f t="shared" si="2"/>
        <v>40</v>
      </c>
      <c r="L29" s="664">
        <f t="shared" si="2"/>
        <v>40</v>
      </c>
      <c r="M29" s="665">
        <f t="shared" si="2"/>
        <v>40</v>
      </c>
      <c r="N29" s="666">
        <f t="shared" si="2"/>
        <v>4861</v>
      </c>
      <c r="O29" s="664">
        <f t="shared" si="2"/>
        <v>4861</v>
      </c>
      <c r="P29" s="667">
        <f>SUM(P17:P28)</f>
        <v>4264</v>
      </c>
      <c r="Q29" s="668">
        <f t="shared" si="2"/>
        <v>0</v>
      </c>
      <c r="R29" s="664">
        <f t="shared" si="2"/>
        <v>0</v>
      </c>
      <c r="S29" s="664">
        <f t="shared" si="2"/>
        <v>0</v>
      </c>
      <c r="T29" s="664">
        <f t="shared" si="2"/>
        <v>320</v>
      </c>
      <c r="U29" s="664">
        <f t="shared" si="2"/>
        <v>320</v>
      </c>
      <c r="V29" s="665">
        <f t="shared" si="2"/>
        <v>320</v>
      </c>
      <c r="W29" s="666">
        <f t="shared" si="2"/>
        <v>5181</v>
      </c>
      <c r="X29" s="664">
        <f t="shared" si="2"/>
        <v>5181</v>
      </c>
      <c r="Y29" s="667">
        <f>SUM(Y17:Y28)</f>
        <v>4584</v>
      </c>
    </row>
    <row r="31" spans="1:8" ht="12.75">
      <c r="A31" s="729" t="s">
        <v>419</v>
      </c>
      <c r="B31" s="730"/>
      <c r="C31" s="730"/>
      <c r="D31" s="730"/>
      <c r="E31" s="750"/>
      <c r="F31" s="615"/>
      <c r="G31" s="615"/>
      <c r="H31" s="615"/>
    </row>
    <row r="32" spans="1:8" ht="12.75">
      <c r="A32" s="730"/>
      <c r="B32" s="730"/>
      <c r="C32" s="730"/>
      <c r="D32" s="730"/>
      <c r="E32" s="750"/>
      <c r="F32" s="615"/>
      <c r="G32" s="615"/>
      <c r="H32" s="615"/>
    </row>
  </sheetData>
  <sheetProtection/>
  <mergeCells count="40">
    <mergeCell ref="N12:P12"/>
    <mergeCell ref="A5:X5"/>
    <mergeCell ref="A6:X6"/>
    <mergeCell ref="A8:X8"/>
    <mergeCell ref="T1:X1"/>
    <mergeCell ref="N2:X2"/>
    <mergeCell ref="T3:X3"/>
    <mergeCell ref="N4:X4"/>
    <mergeCell ref="B12:D12"/>
    <mergeCell ref="E12:G12"/>
    <mergeCell ref="H12:J12"/>
    <mergeCell ref="K12:L12"/>
    <mergeCell ref="Q12:S12"/>
    <mergeCell ref="T12:V12"/>
    <mergeCell ref="W12:Y12"/>
    <mergeCell ref="B13:D13"/>
    <mergeCell ref="E13:F13"/>
    <mergeCell ref="H13:J13"/>
    <mergeCell ref="K13:M13"/>
    <mergeCell ref="N13:P13"/>
    <mergeCell ref="Q13:S13"/>
    <mergeCell ref="T13:V13"/>
    <mergeCell ref="W13:Y13"/>
    <mergeCell ref="B14:D14"/>
    <mergeCell ref="E14:F14"/>
    <mergeCell ref="K14:L14"/>
    <mergeCell ref="N14:P14"/>
    <mergeCell ref="Q14:S14"/>
    <mergeCell ref="T14:V14"/>
    <mergeCell ref="W14:Y14"/>
    <mergeCell ref="H14:I14"/>
    <mergeCell ref="W15:Y15"/>
    <mergeCell ref="A31:H32"/>
    <mergeCell ref="E15:F15"/>
    <mergeCell ref="K15:L15"/>
    <mergeCell ref="Q15:R15"/>
    <mergeCell ref="T15:U15"/>
    <mergeCell ref="B15:C15"/>
    <mergeCell ref="H15:I15"/>
    <mergeCell ref="N15:O15"/>
  </mergeCells>
  <printOptions horizontalCentered="1"/>
  <pageMargins left="0.35433070866141736" right="0.35433070866141736" top="0.1968503937007874" bottom="0.984251968503937" header="0.5118110236220472" footer="0.5118110236220472"/>
  <pageSetup horizontalDpi="600" verticalDpi="600" orientation="landscape" paperSize="8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AH35"/>
  <sheetViews>
    <sheetView zoomScalePageLayoutView="0" workbookViewId="0" topLeftCell="D1">
      <selection activeCell="A8" sqref="A8:AG8"/>
    </sheetView>
  </sheetViews>
  <sheetFormatPr defaultColWidth="8.375" defaultRowHeight="12.75"/>
  <cols>
    <col min="1" max="1" width="21.50390625" style="42" customWidth="1"/>
    <col min="2" max="3" width="6.125" style="42" customWidth="1"/>
    <col min="4" max="4" width="5.875" style="42" customWidth="1"/>
    <col min="5" max="5" width="6.375" style="42" customWidth="1"/>
    <col min="6" max="6" width="6.625" style="42" bestFit="1" customWidth="1"/>
    <col min="7" max="7" width="6.625" style="42" customWidth="1"/>
    <col min="8" max="8" width="7.00390625" style="42" customWidth="1"/>
    <col min="9" max="9" width="6.375" style="42" customWidth="1"/>
    <col min="10" max="10" width="6.625" style="42" bestFit="1" customWidth="1"/>
    <col min="11" max="11" width="5.125" style="42" customWidth="1"/>
    <col min="12" max="12" width="5.375" style="42" customWidth="1"/>
    <col min="13" max="13" width="5.50390625" style="42" customWidth="1"/>
    <col min="14" max="14" width="6.375" style="42" customWidth="1"/>
    <col min="15" max="15" width="7.875" style="42" customWidth="1"/>
    <col min="16" max="16" width="6.625" style="42" bestFit="1" customWidth="1"/>
    <col min="17" max="17" width="7.00390625" style="42" customWidth="1"/>
    <col min="18" max="18" width="6.375" style="42" customWidth="1"/>
    <col min="19" max="19" width="6.50390625" style="42" customWidth="1"/>
    <col min="20" max="20" width="6.625" style="42" customWidth="1"/>
    <col min="21" max="21" width="7.625" style="42" bestFit="1" customWidth="1"/>
    <col min="22" max="22" width="7.50390625" style="42" customWidth="1"/>
    <col min="23" max="23" width="6.50390625" style="42" customWidth="1"/>
    <col min="24" max="24" width="7.125" style="42" customWidth="1"/>
    <col min="25" max="25" width="6.625" style="42" customWidth="1"/>
    <col min="26" max="26" width="4.875" style="42" customWidth="1"/>
    <col min="27" max="27" width="6.125" style="42" customWidth="1"/>
    <col min="28" max="28" width="5.875" style="42" customWidth="1"/>
    <col min="29" max="30" width="7.125" style="42" customWidth="1"/>
    <col min="31" max="32" width="6.625" style="42" customWidth="1"/>
    <col min="33" max="33" width="8.00390625" style="42" customWidth="1"/>
    <col min="34" max="34" width="7.625" style="42" customWidth="1"/>
    <col min="35" max="16384" width="8.375" style="42" customWidth="1"/>
  </cols>
  <sheetData>
    <row r="1" spans="1:33" ht="15.75">
      <c r="A1" s="982" t="s">
        <v>253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</row>
    <row r="2" spans="1:33" ht="15.75">
      <c r="A2" s="294"/>
      <c r="B2" s="294"/>
      <c r="C2" s="294"/>
      <c r="D2" s="294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852" t="s">
        <v>372</v>
      </c>
      <c r="X2" s="816"/>
      <c r="Y2" s="816"/>
      <c r="Z2" s="816"/>
      <c r="AA2" s="816"/>
      <c r="AB2" s="816"/>
      <c r="AC2" s="816"/>
      <c r="AD2" s="816"/>
      <c r="AE2" s="816"/>
      <c r="AF2" s="816"/>
      <c r="AG2" s="816"/>
    </row>
    <row r="3" spans="1:33" ht="15.75">
      <c r="A3" s="982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  <c r="AA3" s="982"/>
      <c r="AB3" s="982"/>
      <c r="AC3" s="982"/>
      <c r="AD3" s="982"/>
      <c r="AE3" s="982"/>
      <c r="AF3" s="982"/>
      <c r="AG3" s="982"/>
    </row>
    <row r="4" spans="1:33" ht="15.75">
      <c r="A4" s="294"/>
      <c r="B4" s="294"/>
      <c r="C4" s="294"/>
      <c r="D4" s="294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852"/>
      <c r="X4" s="816"/>
      <c r="Y4" s="816"/>
      <c r="Z4" s="816"/>
      <c r="AA4" s="816"/>
      <c r="AB4" s="816"/>
      <c r="AC4" s="816"/>
      <c r="AD4" s="816"/>
      <c r="AE4" s="816"/>
      <c r="AF4" s="816"/>
      <c r="AG4" s="816"/>
    </row>
    <row r="5" spans="1:33" ht="17.25" customHeight="1">
      <c r="A5" s="294"/>
      <c r="B5" s="294"/>
      <c r="C5" s="294"/>
      <c r="D5" s="294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4"/>
      <c r="X5" s="294"/>
      <c r="Y5" s="294"/>
      <c r="Z5" s="294"/>
      <c r="AA5" s="294"/>
      <c r="AB5" s="294"/>
      <c r="AC5" s="294"/>
      <c r="AD5" s="294"/>
      <c r="AE5" s="294"/>
      <c r="AF5" s="295"/>
      <c r="AG5" s="295"/>
    </row>
    <row r="6" spans="1:33" ht="15.75">
      <c r="A6" s="974" t="s">
        <v>74</v>
      </c>
      <c r="B6" s="974"/>
      <c r="C6" s="974"/>
      <c r="D6" s="974"/>
      <c r="E6" s="974"/>
      <c r="F6" s="974"/>
      <c r="G6" s="974"/>
      <c r="H6" s="974"/>
      <c r="I6" s="974"/>
      <c r="J6" s="974"/>
      <c r="K6" s="974"/>
      <c r="L6" s="974"/>
      <c r="M6" s="974"/>
      <c r="N6" s="974"/>
      <c r="O6" s="974"/>
      <c r="P6" s="974"/>
      <c r="Q6" s="974"/>
      <c r="R6" s="974"/>
      <c r="S6" s="974"/>
      <c r="T6" s="974"/>
      <c r="U6" s="974"/>
      <c r="V6" s="974"/>
      <c r="W6" s="974"/>
      <c r="X6" s="974"/>
      <c r="Y6" s="974"/>
      <c r="Z6" s="974"/>
      <c r="AA6" s="974"/>
      <c r="AB6" s="974"/>
      <c r="AC6" s="974"/>
      <c r="AD6" s="974"/>
      <c r="AE6" s="974"/>
      <c r="AF6" s="974"/>
      <c r="AG6" s="974"/>
    </row>
    <row r="7" spans="1:33" ht="15.75">
      <c r="A7" s="975" t="s">
        <v>317</v>
      </c>
      <c r="B7" s="974"/>
      <c r="C7" s="974"/>
      <c r="D7" s="974"/>
      <c r="E7" s="974"/>
      <c r="F7" s="974"/>
      <c r="G7" s="974"/>
      <c r="H7" s="974"/>
      <c r="I7" s="974"/>
      <c r="J7" s="974"/>
      <c r="K7" s="974"/>
      <c r="L7" s="974"/>
      <c r="M7" s="974"/>
      <c r="N7" s="974"/>
      <c r="O7" s="974"/>
      <c r="P7" s="974"/>
      <c r="Q7" s="974"/>
      <c r="R7" s="974"/>
      <c r="S7" s="974"/>
      <c r="T7" s="974"/>
      <c r="U7" s="974"/>
      <c r="V7" s="974"/>
      <c r="W7" s="974"/>
      <c r="X7" s="974"/>
      <c r="Y7" s="974"/>
      <c r="Z7" s="974"/>
      <c r="AA7" s="974"/>
      <c r="AB7" s="974"/>
      <c r="AC7" s="974"/>
      <c r="AD7" s="974"/>
      <c r="AE7" s="974"/>
      <c r="AF7" s="974"/>
      <c r="AG7" s="974"/>
    </row>
    <row r="8" spans="1:33" ht="15.75">
      <c r="A8" s="976" t="s">
        <v>149</v>
      </c>
      <c r="B8" s="976"/>
      <c r="C8" s="976"/>
      <c r="D8" s="976"/>
      <c r="E8" s="976"/>
      <c r="F8" s="976"/>
      <c r="G8" s="976"/>
      <c r="H8" s="976"/>
      <c r="I8" s="976"/>
      <c r="J8" s="976"/>
      <c r="K8" s="976"/>
      <c r="L8" s="976"/>
      <c r="M8" s="976"/>
      <c r="N8" s="976"/>
      <c r="O8" s="976"/>
      <c r="P8" s="976"/>
      <c r="Q8" s="976"/>
      <c r="R8" s="976"/>
      <c r="S8" s="976"/>
      <c r="T8" s="976"/>
      <c r="U8" s="976"/>
      <c r="V8" s="976"/>
      <c r="W8" s="976"/>
      <c r="X8" s="976"/>
      <c r="Y8" s="976"/>
      <c r="Z8" s="976"/>
      <c r="AA8" s="976"/>
      <c r="AB8" s="976"/>
      <c r="AC8" s="976"/>
      <c r="AD8" s="976"/>
      <c r="AE8" s="976"/>
      <c r="AF8" s="976"/>
      <c r="AG8" s="976"/>
    </row>
    <row r="9" spans="1:33" ht="16.5" thickBot="1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</row>
    <row r="10" spans="1:34" ht="11.25" customHeight="1">
      <c r="A10" s="983" t="s">
        <v>20</v>
      </c>
      <c r="B10" s="964" t="s">
        <v>22</v>
      </c>
      <c r="C10" s="977"/>
      <c r="D10" s="383"/>
      <c r="E10" s="964" t="s">
        <v>382</v>
      </c>
      <c r="F10" s="977"/>
      <c r="G10" s="383"/>
      <c r="H10" s="964" t="s">
        <v>24</v>
      </c>
      <c r="I10" s="977"/>
      <c r="J10" s="383"/>
      <c r="K10" s="978" t="s">
        <v>150</v>
      </c>
      <c r="L10" s="979"/>
      <c r="M10" s="823"/>
      <c r="N10" s="978" t="s">
        <v>35</v>
      </c>
      <c r="O10" s="979"/>
      <c r="P10" s="823"/>
      <c r="Q10" s="964" t="s">
        <v>383</v>
      </c>
      <c r="R10" s="977"/>
      <c r="S10" s="383"/>
      <c r="T10" s="964" t="s">
        <v>384</v>
      </c>
      <c r="U10" s="977"/>
      <c r="V10" s="383"/>
      <c r="W10" s="956" t="s">
        <v>385</v>
      </c>
      <c r="X10" s="957"/>
      <c r="Y10" s="383"/>
      <c r="Z10" s="956" t="s">
        <v>386</v>
      </c>
      <c r="AA10" s="963"/>
      <c r="AB10" s="383"/>
      <c r="AC10" s="964" t="s">
        <v>387</v>
      </c>
      <c r="AD10" s="965"/>
      <c r="AE10" s="382"/>
      <c r="AF10" s="969" t="s">
        <v>13</v>
      </c>
      <c r="AG10" s="970"/>
      <c r="AH10" s="742"/>
    </row>
    <row r="11" spans="1:34" ht="11.25" customHeight="1">
      <c r="A11" s="984"/>
      <c r="B11" s="903"/>
      <c r="C11" s="904"/>
      <c r="D11" s="905"/>
      <c r="E11" s="903"/>
      <c r="F11" s="904"/>
      <c r="G11" s="905"/>
      <c r="H11" s="903"/>
      <c r="I11" s="904"/>
      <c r="J11" s="905"/>
      <c r="K11" s="980"/>
      <c r="L11" s="797"/>
      <c r="M11" s="824"/>
      <c r="N11" s="980"/>
      <c r="O11" s="797"/>
      <c r="P11" s="824"/>
      <c r="Q11" s="903"/>
      <c r="R11" s="904"/>
      <c r="S11" s="905"/>
      <c r="T11" s="903"/>
      <c r="U11" s="904"/>
      <c r="V11" s="905"/>
      <c r="W11" s="958"/>
      <c r="X11" s="959"/>
      <c r="Y11" s="905"/>
      <c r="Z11" s="958"/>
      <c r="AA11" s="959"/>
      <c r="AB11" s="905"/>
      <c r="AC11" s="903"/>
      <c r="AD11" s="904"/>
      <c r="AE11" s="904"/>
      <c r="AF11" s="971"/>
      <c r="AG11" s="797"/>
      <c r="AH11" s="850"/>
    </row>
    <row r="12" spans="1:34" ht="11.25" customHeight="1">
      <c r="A12" s="984"/>
      <c r="B12" s="966"/>
      <c r="C12" s="967"/>
      <c r="D12" s="962"/>
      <c r="E12" s="966"/>
      <c r="F12" s="967"/>
      <c r="G12" s="962"/>
      <c r="H12" s="966"/>
      <c r="I12" s="967"/>
      <c r="J12" s="962"/>
      <c r="K12" s="981"/>
      <c r="L12" s="973"/>
      <c r="M12" s="871"/>
      <c r="N12" s="981"/>
      <c r="O12" s="973"/>
      <c r="P12" s="871"/>
      <c r="Q12" s="966"/>
      <c r="R12" s="967"/>
      <c r="S12" s="962"/>
      <c r="T12" s="966"/>
      <c r="U12" s="967"/>
      <c r="V12" s="962"/>
      <c r="W12" s="960"/>
      <c r="X12" s="961"/>
      <c r="Y12" s="962"/>
      <c r="Z12" s="960"/>
      <c r="AA12" s="961"/>
      <c r="AB12" s="962"/>
      <c r="AC12" s="966"/>
      <c r="AD12" s="967"/>
      <c r="AE12" s="968"/>
      <c r="AF12" s="972"/>
      <c r="AG12" s="973"/>
      <c r="AH12" s="933"/>
    </row>
    <row r="13" spans="1:34" ht="12.75">
      <c r="A13" s="984"/>
      <c r="B13" s="948">
        <v>2013</v>
      </c>
      <c r="C13" s="955"/>
      <c r="D13" s="950"/>
      <c r="E13" s="948">
        <v>2013</v>
      </c>
      <c r="F13" s="955"/>
      <c r="G13" s="950"/>
      <c r="H13" s="948">
        <v>2013</v>
      </c>
      <c r="I13" s="955"/>
      <c r="J13" s="950"/>
      <c r="K13" s="948">
        <v>2013</v>
      </c>
      <c r="L13" s="949"/>
      <c r="M13" s="950"/>
      <c r="N13" s="948">
        <v>2013</v>
      </c>
      <c r="O13" s="954"/>
      <c r="P13" s="950"/>
      <c r="Q13" s="948">
        <v>2013</v>
      </c>
      <c r="R13" s="949"/>
      <c r="S13" s="950"/>
      <c r="T13" s="948">
        <v>2013</v>
      </c>
      <c r="U13" s="951"/>
      <c r="V13" s="950"/>
      <c r="W13" s="948">
        <v>2013</v>
      </c>
      <c r="X13" s="949"/>
      <c r="Y13" s="950"/>
      <c r="Z13" s="948">
        <v>2013</v>
      </c>
      <c r="AA13" s="949"/>
      <c r="AB13" s="950"/>
      <c r="AC13" s="948">
        <v>2013</v>
      </c>
      <c r="AD13" s="951"/>
      <c r="AE13" s="952"/>
      <c r="AF13" s="953">
        <v>2013</v>
      </c>
      <c r="AG13" s="951"/>
      <c r="AH13" s="919"/>
    </row>
    <row r="14" spans="1:34" ht="19.5" customHeight="1" thickBot="1">
      <c r="A14" s="985"/>
      <c r="B14" s="672" t="s">
        <v>274</v>
      </c>
      <c r="C14" s="673" t="s">
        <v>434</v>
      </c>
      <c r="D14" s="673" t="s">
        <v>441</v>
      </c>
      <c r="E14" s="672" t="s">
        <v>274</v>
      </c>
      <c r="F14" s="673" t="s">
        <v>434</v>
      </c>
      <c r="G14" s="673" t="s">
        <v>441</v>
      </c>
      <c r="H14" s="672" t="s">
        <v>274</v>
      </c>
      <c r="I14" s="673" t="s">
        <v>434</v>
      </c>
      <c r="J14" s="673" t="s">
        <v>441</v>
      </c>
      <c r="K14" s="673" t="s">
        <v>274</v>
      </c>
      <c r="L14" s="673" t="s">
        <v>434</v>
      </c>
      <c r="M14" s="673" t="s">
        <v>441</v>
      </c>
      <c r="N14" s="673" t="s">
        <v>274</v>
      </c>
      <c r="O14" s="673" t="s">
        <v>434</v>
      </c>
      <c r="P14" s="673" t="s">
        <v>441</v>
      </c>
      <c r="Q14" s="673" t="s">
        <v>274</v>
      </c>
      <c r="R14" s="673" t="s">
        <v>434</v>
      </c>
      <c r="S14" s="673" t="s">
        <v>441</v>
      </c>
      <c r="T14" s="672" t="s">
        <v>274</v>
      </c>
      <c r="U14" s="673" t="s">
        <v>434</v>
      </c>
      <c r="V14" s="673" t="s">
        <v>441</v>
      </c>
      <c r="W14" s="673" t="s">
        <v>274</v>
      </c>
      <c r="X14" s="673" t="s">
        <v>434</v>
      </c>
      <c r="Y14" s="673" t="s">
        <v>441</v>
      </c>
      <c r="Z14" s="673" t="s">
        <v>274</v>
      </c>
      <c r="AA14" s="673" t="s">
        <v>434</v>
      </c>
      <c r="AB14" s="673" t="s">
        <v>441</v>
      </c>
      <c r="AC14" s="672" t="s">
        <v>369</v>
      </c>
      <c r="AD14" s="673" t="s">
        <v>434</v>
      </c>
      <c r="AE14" s="673" t="s">
        <v>441</v>
      </c>
      <c r="AF14" s="676" t="s">
        <v>369</v>
      </c>
      <c r="AG14" s="673" t="s">
        <v>434</v>
      </c>
      <c r="AH14" s="1050" t="s">
        <v>441</v>
      </c>
    </row>
    <row r="15" spans="1:34" ht="19.5" customHeight="1">
      <c r="A15" s="677" t="s">
        <v>178</v>
      </c>
      <c r="B15" s="678"/>
      <c r="C15" s="678"/>
      <c r="D15" s="678"/>
      <c r="E15" s="679"/>
      <c r="F15" s="679"/>
      <c r="G15" s="679"/>
      <c r="H15" s="680">
        <v>1524</v>
      </c>
      <c r="I15" s="680">
        <v>1524</v>
      </c>
      <c r="J15" s="680">
        <v>1524</v>
      </c>
      <c r="K15" s="679"/>
      <c r="L15" s="679"/>
      <c r="M15" s="679"/>
      <c r="N15" s="679"/>
      <c r="O15" s="679"/>
      <c r="P15" s="679">
        <v>42391</v>
      </c>
      <c r="Q15" s="679"/>
      <c r="R15" s="679"/>
      <c r="S15" s="679"/>
      <c r="T15" s="678"/>
      <c r="U15" s="678"/>
      <c r="V15" s="678"/>
      <c r="W15" s="678"/>
      <c r="X15" s="678"/>
      <c r="Y15" s="678"/>
      <c r="Z15" s="678"/>
      <c r="AA15" s="678"/>
      <c r="AB15" s="678"/>
      <c r="AC15" s="678"/>
      <c r="AD15" s="678"/>
      <c r="AE15" s="681"/>
      <c r="AF15" s="682">
        <f>SUM(B15+E15+H15+K15+N15+Q15+T15+W15+Z15+AC15)</f>
        <v>1524</v>
      </c>
      <c r="AG15" s="683">
        <f>SUM(C15+F15+I15+L15+O15+R15+U15+X15+AA15+AD15)</f>
        <v>1524</v>
      </c>
      <c r="AH15" s="684">
        <f>SUM(D15+G15+J15+M15+P15+S15+V15+Y15+AB15+AE15)</f>
        <v>43915</v>
      </c>
    </row>
    <row r="16" spans="1:34" ht="19.5" customHeight="1">
      <c r="A16" s="297" t="s">
        <v>395</v>
      </c>
      <c r="B16" s="298"/>
      <c r="C16" s="298"/>
      <c r="D16" s="298"/>
      <c r="E16" s="299"/>
      <c r="F16" s="299"/>
      <c r="G16" s="679"/>
      <c r="H16" s="300"/>
      <c r="I16" s="300">
        <v>843</v>
      </c>
      <c r="J16" s="300">
        <v>2210</v>
      </c>
      <c r="K16" s="301"/>
      <c r="L16" s="301"/>
      <c r="M16" s="301"/>
      <c r="N16" s="301"/>
      <c r="O16" s="301"/>
      <c r="P16" s="301"/>
      <c r="Q16" s="301"/>
      <c r="R16" s="301"/>
      <c r="S16" s="679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685"/>
      <c r="AF16" s="686">
        <f aca="true" t="shared" si="0" ref="AF16:AH28">SUM(B16+E16+H16+K16+N16+Q16+T16+W16+Z16+AC16)</f>
        <v>0</v>
      </c>
      <c r="AG16" s="303">
        <f t="shared" si="0"/>
        <v>843</v>
      </c>
      <c r="AH16" s="687">
        <f t="shared" si="0"/>
        <v>2210</v>
      </c>
    </row>
    <row r="17" spans="1:34" ht="19.5" customHeight="1">
      <c r="A17" s="297" t="s">
        <v>396</v>
      </c>
      <c r="B17" s="298"/>
      <c r="C17" s="298"/>
      <c r="D17" s="298"/>
      <c r="E17" s="299"/>
      <c r="F17" s="299"/>
      <c r="G17" s="679"/>
      <c r="H17" s="300"/>
      <c r="I17" s="300">
        <v>1004</v>
      </c>
      <c r="J17" s="300">
        <v>1164</v>
      </c>
      <c r="K17" s="301"/>
      <c r="L17" s="301"/>
      <c r="M17" s="301"/>
      <c r="N17" s="301"/>
      <c r="O17" s="301"/>
      <c r="P17" s="301"/>
      <c r="Q17" s="301"/>
      <c r="R17" s="301"/>
      <c r="S17" s="679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685"/>
      <c r="AF17" s="686">
        <f t="shared" si="0"/>
        <v>0</v>
      </c>
      <c r="AG17" s="303">
        <f t="shared" si="0"/>
        <v>1004</v>
      </c>
      <c r="AH17" s="687">
        <f t="shared" si="0"/>
        <v>1164</v>
      </c>
    </row>
    <row r="18" spans="1:34" ht="19.5" customHeight="1">
      <c r="A18" s="297" t="s">
        <v>179</v>
      </c>
      <c r="B18" s="298"/>
      <c r="C18" s="298"/>
      <c r="D18" s="298"/>
      <c r="E18" s="299"/>
      <c r="F18" s="299"/>
      <c r="G18" s="679"/>
      <c r="H18" s="300">
        <v>89</v>
      </c>
      <c r="I18" s="300">
        <v>89</v>
      </c>
      <c r="J18" s="300">
        <v>89</v>
      </c>
      <c r="K18" s="301"/>
      <c r="L18" s="301"/>
      <c r="M18" s="301"/>
      <c r="N18" s="301"/>
      <c r="O18" s="301"/>
      <c r="P18" s="301"/>
      <c r="Q18" s="301"/>
      <c r="R18" s="301"/>
      <c r="S18" s="679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685"/>
      <c r="AF18" s="686">
        <f t="shared" si="0"/>
        <v>89</v>
      </c>
      <c r="AG18" s="303">
        <f t="shared" si="0"/>
        <v>89</v>
      </c>
      <c r="AH18" s="687">
        <f t="shared" si="0"/>
        <v>89</v>
      </c>
    </row>
    <row r="19" spans="1:34" s="196" customFormat="1" ht="19.5" customHeight="1">
      <c r="A19" s="297" t="s">
        <v>180</v>
      </c>
      <c r="B19" s="302">
        <v>2472</v>
      </c>
      <c r="C19" s="302">
        <v>2580</v>
      </c>
      <c r="D19" s="302">
        <v>2662</v>
      </c>
      <c r="E19" s="301">
        <v>667</v>
      </c>
      <c r="F19" s="301">
        <v>696</v>
      </c>
      <c r="G19" s="301">
        <v>718</v>
      </c>
      <c r="H19" s="300">
        <v>13923</v>
      </c>
      <c r="I19" s="300">
        <v>13415</v>
      </c>
      <c r="J19" s="300">
        <v>10875</v>
      </c>
      <c r="K19" s="301">
        <v>0</v>
      </c>
      <c r="L19" s="301">
        <v>0</v>
      </c>
      <c r="M19" s="301">
        <v>0</v>
      </c>
      <c r="N19" s="301">
        <v>19500</v>
      </c>
      <c r="O19" s="301">
        <v>19500</v>
      </c>
      <c r="P19" s="301"/>
      <c r="Q19" s="301">
        <v>10706</v>
      </c>
      <c r="R19" s="301">
        <v>10706</v>
      </c>
      <c r="S19" s="301">
        <v>10706</v>
      </c>
      <c r="T19" s="302">
        <v>15039</v>
      </c>
      <c r="U19" s="302">
        <v>12484</v>
      </c>
      <c r="V19" s="302">
        <v>12484</v>
      </c>
      <c r="W19" s="302">
        <v>1550</v>
      </c>
      <c r="X19" s="302">
        <v>2474</v>
      </c>
      <c r="Y19" s="302">
        <v>3045</v>
      </c>
      <c r="Z19" s="302">
        <v>0</v>
      </c>
      <c r="AA19" s="302">
        <v>480</v>
      </c>
      <c r="AB19" s="678">
        <v>680</v>
      </c>
      <c r="AC19" s="304">
        <v>6440</v>
      </c>
      <c r="AD19" s="304">
        <v>32767</v>
      </c>
      <c r="AE19" s="688">
        <v>5759</v>
      </c>
      <c r="AF19" s="686">
        <f t="shared" si="0"/>
        <v>70297</v>
      </c>
      <c r="AG19" s="303">
        <f t="shared" si="0"/>
        <v>95102</v>
      </c>
      <c r="AH19" s="687">
        <f t="shared" si="0"/>
        <v>46929</v>
      </c>
    </row>
    <row r="20" spans="1:34" ht="19.5" customHeight="1">
      <c r="A20" s="297" t="s">
        <v>242</v>
      </c>
      <c r="B20" s="302">
        <v>5272</v>
      </c>
      <c r="C20" s="302">
        <v>5272</v>
      </c>
      <c r="D20" s="302">
        <v>5272</v>
      </c>
      <c r="E20" s="305">
        <v>1172</v>
      </c>
      <c r="F20" s="305">
        <v>1172</v>
      </c>
      <c r="G20" s="305">
        <v>1172</v>
      </c>
      <c r="H20" s="300">
        <v>0</v>
      </c>
      <c r="I20" s="300"/>
      <c r="J20" s="300"/>
      <c r="K20" s="301"/>
      <c r="L20" s="301"/>
      <c r="M20" s="301"/>
      <c r="N20" s="301"/>
      <c r="O20" s="301"/>
      <c r="P20" s="301"/>
      <c r="Q20" s="301"/>
      <c r="R20" s="301"/>
      <c r="S20" s="301"/>
      <c r="T20" s="302"/>
      <c r="U20" s="302"/>
      <c r="V20" s="302"/>
      <c r="W20" s="302"/>
      <c r="X20" s="302"/>
      <c r="Y20" s="678"/>
      <c r="Z20" s="298"/>
      <c r="AA20" s="298"/>
      <c r="AB20" s="298"/>
      <c r="AC20" s="298"/>
      <c r="AD20" s="298"/>
      <c r="AE20" s="685"/>
      <c r="AF20" s="686">
        <f t="shared" si="0"/>
        <v>6444</v>
      </c>
      <c r="AG20" s="303">
        <f t="shared" si="0"/>
        <v>6444</v>
      </c>
      <c r="AH20" s="687">
        <f t="shared" si="0"/>
        <v>6444</v>
      </c>
    </row>
    <row r="21" spans="1:34" ht="24.75" customHeight="1">
      <c r="A21" s="297" t="s">
        <v>181</v>
      </c>
      <c r="B21" s="302"/>
      <c r="C21" s="302"/>
      <c r="D21" s="302"/>
      <c r="E21" s="301"/>
      <c r="F21" s="301"/>
      <c r="G21" s="301"/>
      <c r="H21" s="300">
        <v>1664</v>
      </c>
      <c r="I21" s="300">
        <v>1664</v>
      </c>
      <c r="J21" s="300">
        <v>1664</v>
      </c>
      <c r="K21" s="301"/>
      <c r="L21" s="301"/>
      <c r="M21" s="301"/>
      <c r="N21" s="301"/>
      <c r="O21" s="301"/>
      <c r="P21" s="301"/>
      <c r="Q21" s="301"/>
      <c r="R21" s="301"/>
      <c r="S21" s="301"/>
      <c r="T21" s="302"/>
      <c r="U21" s="302"/>
      <c r="V21" s="302"/>
      <c r="W21" s="302"/>
      <c r="X21" s="302"/>
      <c r="Y21" s="678"/>
      <c r="Z21" s="298"/>
      <c r="AA21" s="298"/>
      <c r="AB21" s="298"/>
      <c r="AC21" s="298"/>
      <c r="AD21" s="298"/>
      <c r="AE21" s="685"/>
      <c r="AF21" s="686">
        <f t="shared" si="0"/>
        <v>1664</v>
      </c>
      <c r="AG21" s="303">
        <f t="shared" si="0"/>
        <v>1664</v>
      </c>
      <c r="AH21" s="687">
        <f t="shared" si="0"/>
        <v>1664</v>
      </c>
    </row>
    <row r="22" spans="1:34" ht="23.25" customHeight="1">
      <c r="A22" s="297" t="s">
        <v>186</v>
      </c>
      <c r="B22" s="302"/>
      <c r="C22" s="302"/>
      <c r="D22" s="302"/>
      <c r="E22" s="301"/>
      <c r="F22" s="301"/>
      <c r="G22" s="301"/>
      <c r="H22" s="300">
        <v>0</v>
      </c>
      <c r="I22" s="300"/>
      <c r="J22" s="300"/>
      <c r="K22" s="301"/>
      <c r="L22" s="301"/>
      <c r="M22" s="301"/>
      <c r="N22" s="301"/>
      <c r="O22" s="301"/>
      <c r="P22" s="301"/>
      <c r="Q22" s="301"/>
      <c r="R22" s="301"/>
      <c r="S22" s="301"/>
      <c r="T22" s="302"/>
      <c r="U22" s="302"/>
      <c r="V22" s="302"/>
      <c r="W22" s="302"/>
      <c r="X22" s="302"/>
      <c r="Y22" s="678"/>
      <c r="Z22" s="298"/>
      <c r="AA22" s="298"/>
      <c r="AB22" s="298"/>
      <c r="AC22" s="298"/>
      <c r="AD22" s="298"/>
      <c r="AE22" s="685"/>
      <c r="AF22" s="686">
        <f t="shared" si="0"/>
        <v>0</v>
      </c>
      <c r="AG22" s="303">
        <f t="shared" si="0"/>
        <v>0</v>
      </c>
      <c r="AH22" s="687">
        <f t="shared" si="0"/>
        <v>0</v>
      </c>
    </row>
    <row r="23" spans="1:34" ht="22.5" customHeight="1">
      <c r="A23" s="297" t="s">
        <v>182</v>
      </c>
      <c r="B23" s="302"/>
      <c r="C23" s="302"/>
      <c r="D23" s="302"/>
      <c r="E23" s="301"/>
      <c r="F23" s="301"/>
      <c r="G23" s="301"/>
      <c r="H23" s="300">
        <v>870</v>
      </c>
      <c r="I23" s="300">
        <v>870</v>
      </c>
      <c r="J23" s="300">
        <v>870</v>
      </c>
      <c r="K23" s="301"/>
      <c r="L23" s="301"/>
      <c r="M23" s="301"/>
      <c r="N23" s="301"/>
      <c r="O23" s="301"/>
      <c r="P23" s="301"/>
      <c r="Q23" s="301"/>
      <c r="R23" s="301"/>
      <c r="S23" s="301"/>
      <c r="T23" s="302"/>
      <c r="U23" s="302"/>
      <c r="V23" s="302"/>
      <c r="W23" s="302"/>
      <c r="X23" s="302"/>
      <c r="Y23" s="678"/>
      <c r="Z23" s="298"/>
      <c r="AA23" s="298"/>
      <c r="AB23" s="298"/>
      <c r="AC23" s="298"/>
      <c r="AD23" s="298"/>
      <c r="AE23" s="685"/>
      <c r="AF23" s="686">
        <f t="shared" si="0"/>
        <v>870</v>
      </c>
      <c r="AG23" s="303">
        <f t="shared" si="0"/>
        <v>870</v>
      </c>
      <c r="AH23" s="687">
        <f t="shared" si="0"/>
        <v>870</v>
      </c>
    </row>
    <row r="24" spans="1:34" ht="27.75" customHeight="1">
      <c r="A24" s="297" t="s">
        <v>183</v>
      </c>
      <c r="B24" s="300">
        <v>100</v>
      </c>
      <c r="C24" s="300">
        <v>588</v>
      </c>
      <c r="D24" s="300">
        <v>925</v>
      </c>
      <c r="E24" s="300">
        <v>14</v>
      </c>
      <c r="F24" s="300">
        <v>146</v>
      </c>
      <c r="G24" s="300">
        <v>156</v>
      </c>
      <c r="H24" s="300">
        <v>0</v>
      </c>
      <c r="I24" s="300"/>
      <c r="J24" s="300"/>
      <c r="K24" s="301"/>
      <c r="L24" s="301"/>
      <c r="M24" s="301"/>
      <c r="N24" s="301"/>
      <c r="O24" s="301"/>
      <c r="P24" s="301"/>
      <c r="Q24" s="301"/>
      <c r="R24" s="301"/>
      <c r="S24" s="301"/>
      <c r="T24" s="302"/>
      <c r="U24" s="302"/>
      <c r="V24" s="302"/>
      <c r="W24" s="302"/>
      <c r="X24" s="302"/>
      <c r="Y24" s="678"/>
      <c r="Z24" s="298"/>
      <c r="AA24" s="298"/>
      <c r="AB24" s="298"/>
      <c r="AC24" s="298"/>
      <c r="AD24" s="298"/>
      <c r="AE24" s="685"/>
      <c r="AF24" s="686">
        <f t="shared" si="0"/>
        <v>114</v>
      </c>
      <c r="AG24" s="303">
        <f t="shared" si="0"/>
        <v>734</v>
      </c>
      <c r="AH24" s="687">
        <f t="shared" si="0"/>
        <v>1081</v>
      </c>
    </row>
    <row r="25" spans="1:34" ht="27.75" customHeight="1">
      <c r="A25" s="297" t="s">
        <v>189</v>
      </c>
      <c r="B25" s="302"/>
      <c r="C25" s="302"/>
      <c r="D25" s="302"/>
      <c r="E25" s="301"/>
      <c r="F25" s="301"/>
      <c r="G25" s="301"/>
      <c r="H25" s="300">
        <v>292</v>
      </c>
      <c r="I25" s="300">
        <v>292</v>
      </c>
      <c r="J25" s="300">
        <v>292</v>
      </c>
      <c r="K25" s="301"/>
      <c r="L25" s="301"/>
      <c r="M25" s="301"/>
      <c r="N25" s="301"/>
      <c r="O25" s="301"/>
      <c r="P25" s="301"/>
      <c r="Q25" s="301"/>
      <c r="R25" s="301"/>
      <c r="S25" s="301"/>
      <c r="T25" s="302"/>
      <c r="U25" s="302"/>
      <c r="V25" s="302"/>
      <c r="W25" s="302"/>
      <c r="X25" s="302"/>
      <c r="Y25" s="678"/>
      <c r="Z25" s="298"/>
      <c r="AA25" s="298"/>
      <c r="AB25" s="298"/>
      <c r="AC25" s="298"/>
      <c r="AD25" s="298"/>
      <c r="AE25" s="685"/>
      <c r="AF25" s="686">
        <f t="shared" si="0"/>
        <v>292</v>
      </c>
      <c r="AG25" s="303">
        <f t="shared" si="0"/>
        <v>292</v>
      </c>
      <c r="AH25" s="687">
        <f t="shared" si="0"/>
        <v>292</v>
      </c>
    </row>
    <row r="26" spans="1:34" ht="27.75" customHeight="1">
      <c r="A26" s="297" t="s">
        <v>184</v>
      </c>
      <c r="B26" s="302"/>
      <c r="C26" s="302"/>
      <c r="D26" s="302"/>
      <c r="E26" s="301"/>
      <c r="F26" s="301"/>
      <c r="G26" s="301"/>
      <c r="H26" s="300">
        <v>4058</v>
      </c>
      <c r="I26" s="300">
        <v>4058</v>
      </c>
      <c r="J26" s="300">
        <v>4058</v>
      </c>
      <c r="K26" s="301"/>
      <c r="L26" s="301"/>
      <c r="M26" s="301"/>
      <c r="N26" s="301"/>
      <c r="O26" s="301"/>
      <c r="P26" s="301">
        <v>6840</v>
      </c>
      <c r="Q26" s="301"/>
      <c r="R26" s="301"/>
      <c r="S26" s="301"/>
      <c r="T26" s="302"/>
      <c r="U26" s="302"/>
      <c r="V26" s="302"/>
      <c r="W26" s="302"/>
      <c r="X26" s="302"/>
      <c r="Y26" s="678"/>
      <c r="Z26" s="298"/>
      <c r="AA26" s="298"/>
      <c r="AB26" s="298"/>
      <c r="AC26" s="298"/>
      <c r="AD26" s="298"/>
      <c r="AE26" s="685"/>
      <c r="AF26" s="686">
        <f t="shared" si="0"/>
        <v>4058</v>
      </c>
      <c r="AG26" s="303">
        <f t="shared" si="0"/>
        <v>4058</v>
      </c>
      <c r="AH26" s="687">
        <f t="shared" si="0"/>
        <v>10898</v>
      </c>
    </row>
    <row r="27" spans="1:34" ht="20.25" customHeight="1">
      <c r="A27" s="306" t="s">
        <v>190</v>
      </c>
      <c r="B27" s="302"/>
      <c r="C27" s="302"/>
      <c r="D27" s="302"/>
      <c r="E27" s="301"/>
      <c r="F27" s="301"/>
      <c r="G27" s="301"/>
      <c r="H27" s="300"/>
      <c r="I27" s="300"/>
      <c r="J27" s="300"/>
      <c r="K27" s="301"/>
      <c r="L27" s="301"/>
      <c r="M27" s="301"/>
      <c r="N27" s="301"/>
      <c r="O27" s="301"/>
      <c r="P27" s="301"/>
      <c r="Q27" s="301"/>
      <c r="R27" s="301"/>
      <c r="S27" s="301"/>
      <c r="T27" s="302"/>
      <c r="U27" s="302"/>
      <c r="V27" s="302"/>
      <c r="W27" s="302"/>
      <c r="X27" s="302"/>
      <c r="Y27" s="678"/>
      <c r="Z27" s="298"/>
      <c r="AA27" s="298"/>
      <c r="AB27" s="298"/>
      <c r="AC27" s="298"/>
      <c r="AD27" s="298"/>
      <c r="AE27" s="685"/>
      <c r="AF27" s="686">
        <f t="shared" si="0"/>
        <v>0</v>
      </c>
      <c r="AG27" s="303">
        <f t="shared" si="0"/>
        <v>0</v>
      </c>
      <c r="AH27" s="687">
        <f t="shared" si="0"/>
        <v>0</v>
      </c>
    </row>
    <row r="28" spans="1:34" ht="27.75" customHeight="1" thickBot="1">
      <c r="A28" s="689" t="s">
        <v>348</v>
      </c>
      <c r="B28" s="690"/>
      <c r="C28" s="690"/>
      <c r="D28" s="690"/>
      <c r="E28" s="691"/>
      <c r="F28" s="691"/>
      <c r="G28" s="691"/>
      <c r="H28" s="692">
        <v>101</v>
      </c>
      <c r="I28" s="692">
        <v>101</v>
      </c>
      <c r="J28" s="692">
        <v>101</v>
      </c>
      <c r="K28" s="691"/>
      <c r="L28" s="691"/>
      <c r="M28" s="691"/>
      <c r="N28" s="691"/>
      <c r="O28" s="691"/>
      <c r="P28" s="691"/>
      <c r="Q28" s="691"/>
      <c r="R28" s="691"/>
      <c r="S28" s="691"/>
      <c r="T28" s="690"/>
      <c r="U28" s="690"/>
      <c r="V28" s="690"/>
      <c r="W28" s="690"/>
      <c r="X28" s="690"/>
      <c r="Y28" s="693"/>
      <c r="Z28" s="694"/>
      <c r="AA28" s="694"/>
      <c r="AB28" s="694"/>
      <c r="AC28" s="694"/>
      <c r="AD28" s="694"/>
      <c r="AE28" s="695"/>
      <c r="AF28" s="696">
        <f t="shared" si="0"/>
        <v>101</v>
      </c>
      <c r="AG28" s="697">
        <f t="shared" si="0"/>
        <v>101</v>
      </c>
      <c r="AH28" s="698">
        <f t="shared" si="0"/>
        <v>101</v>
      </c>
    </row>
    <row r="29" spans="1:34" ht="27.75" customHeight="1" thickBot="1">
      <c r="A29" s="699" t="s">
        <v>14</v>
      </c>
      <c r="B29" s="700">
        <f>SUM(B15:B28)</f>
        <v>7844</v>
      </c>
      <c r="C29" s="700">
        <f aca="true" t="shared" si="1" ref="C29:AE29">SUM(C15:C28)</f>
        <v>8440</v>
      </c>
      <c r="D29" s="700">
        <f t="shared" si="1"/>
        <v>8859</v>
      </c>
      <c r="E29" s="700">
        <f t="shared" si="1"/>
        <v>1853</v>
      </c>
      <c r="F29" s="700">
        <f t="shared" si="1"/>
        <v>2014</v>
      </c>
      <c r="G29" s="700">
        <f t="shared" si="1"/>
        <v>2046</v>
      </c>
      <c r="H29" s="700">
        <f t="shared" si="1"/>
        <v>22521</v>
      </c>
      <c r="I29" s="700">
        <f t="shared" si="1"/>
        <v>23860</v>
      </c>
      <c r="J29" s="700">
        <f t="shared" si="1"/>
        <v>22847</v>
      </c>
      <c r="K29" s="700">
        <f t="shared" si="1"/>
        <v>0</v>
      </c>
      <c r="L29" s="700">
        <f t="shared" si="1"/>
        <v>0</v>
      </c>
      <c r="M29" s="700">
        <f t="shared" si="1"/>
        <v>0</v>
      </c>
      <c r="N29" s="700">
        <f t="shared" si="1"/>
        <v>19500</v>
      </c>
      <c r="O29" s="700">
        <f t="shared" si="1"/>
        <v>19500</v>
      </c>
      <c r="P29" s="700">
        <f t="shared" si="1"/>
        <v>49231</v>
      </c>
      <c r="Q29" s="700">
        <f t="shared" si="1"/>
        <v>10706</v>
      </c>
      <c r="R29" s="700">
        <f t="shared" si="1"/>
        <v>10706</v>
      </c>
      <c r="S29" s="700">
        <f t="shared" si="1"/>
        <v>10706</v>
      </c>
      <c r="T29" s="700">
        <f t="shared" si="1"/>
        <v>15039</v>
      </c>
      <c r="U29" s="700">
        <f t="shared" si="1"/>
        <v>12484</v>
      </c>
      <c r="V29" s="700">
        <f t="shared" si="1"/>
        <v>12484</v>
      </c>
      <c r="W29" s="700">
        <f t="shared" si="1"/>
        <v>1550</v>
      </c>
      <c r="X29" s="700">
        <f t="shared" si="1"/>
        <v>2474</v>
      </c>
      <c r="Y29" s="700">
        <f t="shared" si="1"/>
        <v>3045</v>
      </c>
      <c r="Z29" s="700">
        <f t="shared" si="1"/>
        <v>0</v>
      </c>
      <c r="AA29" s="700">
        <f t="shared" si="1"/>
        <v>480</v>
      </c>
      <c r="AB29" s="700">
        <f t="shared" si="1"/>
        <v>680</v>
      </c>
      <c r="AC29" s="700">
        <f t="shared" si="1"/>
        <v>6440</v>
      </c>
      <c r="AD29" s="700">
        <f t="shared" si="1"/>
        <v>32767</v>
      </c>
      <c r="AE29" s="700">
        <f t="shared" si="1"/>
        <v>5759</v>
      </c>
      <c r="AF29" s="701">
        <v>85453</v>
      </c>
      <c r="AG29" s="700">
        <f>SUM(AG15:AG28)</f>
        <v>112725</v>
      </c>
      <c r="AH29" s="702">
        <f>SUM(AH15:AH28)</f>
        <v>115657</v>
      </c>
    </row>
    <row r="30" spans="1:33" ht="27.75" customHeight="1">
      <c r="A30" s="295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</row>
    <row r="31" spans="1:23" ht="27.75" customHeight="1">
      <c r="A31" s="729" t="s">
        <v>420</v>
      </c>
      <c r="B31" s="730"/>
      <c r="C31" s="730"/>
      <c r="D31" s="705"/>
      <c r="E31" s="816"/>
      <c r="F31" s="816"/>
      <c r="G31" s="816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9"/>
      <c r="U31" s="309"/>
      <c r="V31" s="310"/>
      <c r="W31" s="310"/>
    </row>
    <row r="32" spans="1:23" ht="27.75" customHeight="1">
      <c r="A32" s="730"/>
      <c r="B32" s="730"/>
      <c r="C32" s="730"/>
      <c r="D32" s="705"/>
      <c r="E32" s="816"/>
      <c r="F32" s="816"/>
      <c r="G32" s="816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9"/>
      <c r="U32" s="309"/>
      <c r="V32" s="310"/>
      <c r="W32" s="310"/>
    </row>
    <row r="33" spans="1:23" s="197" customFormat="1" ht="27.75" customHeight="1">
      <c r="A33" s="311"/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08"/>
      <c r="W33" s="308"/>
    </row>
    <row r="34" spans="1:23" ht="11.25">
      <c r="A34" s="310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</row>
    <row r="35" spans="1:23" ht="11.25">
      <c r="A35" s="310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</row>
  </sheetData>
  <sheetProtection/>
  <mergeCells count="31">
    <mergeCell ref="A10:A14"/>
    <mergeCell ref="A31:G32"/>
    <mergeCell ref="A1:AG1"/>
    <mergeCell ref="W2:AG2"/>
    <mergeCell ref="A3:AG3"/>
    <mergeCell ref="W4:AG4"/>
    <mergeCell ref="A6:AG6"/>
    <mergeCell ref="A7:AG7"/>
    <mergeCell ref="A8:AG8"/>
    <mergeCell ref="B10:D12"/>
    <mergeCell ref="E10:G12"/>
    <mergeCell ref="H10:J12"/>
    <mergeCell ref="K10:M12"/>
    <mergeCell ref="N10:P12"/>
    <mergeCell ref="Q10:S12"/>
    <mergeCell ref="T10:V12"/>
    <mergeCell ref="W10:Y12"/>
    <mergeCell ref="Z10:AB12"/>
    <mergeCell ref="AC10:AE12"/>
    <mergeCell ref="AF10:AH12"/>
    <mergeCell ref="B13:D13"/>
    <mergeCell ref="E13:G13"/>
    <mergeCell ref="H13:J13"/>
    <mergeCell ref="K13:M13"/>
    <mergeCell ref="Z13:AB13"/>
    <mergeCell ref="AC13:AE13"/>
    <mergeCell ref="AF13:AH13"/>
    <mergeCell ref="N13:P13"/>
    <mergeCell ref="Q13:S13"/>
    <mergeCell ref="T13:V13"/>
    <mergeCell ref="W13:Y13"/>
  </mergeCells>
  <printOptions/>
  <pageMargins left="0.5905511811023623" right="0.1968503937007874" top="0.2362204724409449" bottom="0.3937007874015748" header="0.5118110236220472" footer="0.5118110236220472"/>
  <pageSetup horizontalDpi="600" verticalDpi="600" orientation="landscape" paperSize="8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67"/>
  <sheetViews>
    <sheetView zoomScale="85" zoomScaleNormal="85" zoomScalePageLayoutView="0" workbookViewId="0" topLeftCell="A1">
      <selection activeCell="G15" sqref="G15"/>
    </sheetView>
  </sheetViews>
  <sheetFormatPr defaultColWidth="9.00390625" defaultRowHeight="12.75"/>
  <cols>
    <col min="1" max="1" width="74.125" style="0" customWidth="1"/>
    <col min="2" max="2" width="16.50390625" style="0" customWidth="1"/>
    <col min="3" max="3" width="19.375" style="0" customWidth="1"/>
    <col min="4" max="4" width="17.00390625" style="0" customWidth="1"/>
    <col min="5" max="5" width="13.625" style="0" customWidth="1"/>
  </cols>
  <sheetData>
    <row r="1" spans="1:5" ht="16.5" customHeight="1">
      <c r="A1" s="313"/>
      <c r="B1" s="326"/>
      <c r="C1" s="200"/>
      <c r="D1" s="986" t="s">
        <v>371</v>
      </c>
      <c r="E1" s="986"/>
    </row>
    <row r="2" spans="1:5" ht="18" customHeight="1">
      <c r="A2" s="314"/>
      <c r="B2" s="987" t="s">
        <v>421</v>
      </c>
      <c r="C2" s="816"/>
      <c r="D2" s="816"/>
      <c r="E2" s="816"/>
    </row>
    <row r="3" spans="1:5" ht="18" customHeight="1">
      <c r="A3" s="314"/>
      <c r="B3" s="326"/>
      <c r="C3" s="200"/>
      <c r="D3" s="986"/>
      <c r="E3" s="986"/>
    </row>
    <row r="4" spans="1:5" ht="21" customHeight="1">
      <c r="A4" s="314"/>
      <c r="B4" s="987"/>
      <c r="C4" s="816"/>
      <c r="D4" s="816"/>
      <c r="E4" s="816"/>
    </row>
    <row r="5" spans="1:5" ht="15.75">
      <c r="A5" s="988" t="s">
        <v>74</v>
      </c>
      <c r="B5" s="988"/>
      <c r="C5" s="816"/>
      <c r="D5" s="816"/>
      <c r="E5" s="816"/>
    </row>
    <row r="6" spans="1:5" ht="15.75">
      <c r="A6" s="988"/>
      <c r="B6" s="988"/>
      <c r="C6" s="21"/>
      <c r="D6" s="325"/>
      <c r="E6" s="325"/>
    </row>
    <row r="7" spans="1:6" ht="15.75">
      <c r="A7" s="988" t="s">
        <v>144</v>
      </c>
      <c r="B7" s="988"/>
      <c r="C7" s="816"/>
      <c r="D7" s="816"/>
      <c r="E7" s="816"/>
      <c r="F7" s="313"/>
    </row>
    <row r="8" spans="3:6" ht="12.75">
      <c r="C8" s="313"/>
      <c r="D8" s="313"/>
      <c r="E8" s="313"/>
      <c r="F8" s="313"/>
    </row>
    <row r="9" spans="1:6" ht="13.5" thickBot="1">
      <c r="A9" s="313"/>
      <c r="B9" s="313"/>
      <c r="C9" s="323"/>
      <c r="D9" s="323"/>
      <c r="E9" s="323" t="s">
        <v>246</v>
      </c>
      <c r="F9" s="313"/>
    </row>
    <row r="10" spans="1:6" ht="12.75">
      <c r="A10" s="989" t="s">
        <v>20</v>
      </c>
      <c r="B10" s="315" t="s">
        <v>306</v>
      </c>
      <c r="C10" s="703" t="s">
        <v>442</v>
      </c>
      <c r="D10" s="703" t="s">
        <v>443</v>
      </c>
      <c r="E10" s="703" t="s">
        <v>444</v>
      </c>
      <c r="F10" s="313"/>
    </row>
    <row r="11" spans="1:6" ht="12.75">
      <c r="A11" s="990"/>
      <c r="B11" s="316" t="s">
        <v>376</v>
      </c>
      <c r="C11" s="316" t="s">
        <v>378</v>
      </c>
      <c r="D11" s="316" t="s">
        <v>378</v>
      </c>
      <c r="E11" s="316" t="s">
        <v>378</v>
      </c>
      <c r="F11" s="313"/>
    </row>
    <row r="12" spans="1:6" ht="12.75">
      <c r="A12" s="990"/>
      <c r="B12" s="316" t="s">
        <v>377</v>
      </c>
      <c r="C12" s="316" t="s">
        <v>377</v>
      </c>
      <c r="D12" s="316" t="s">
        <v>377</v>
      </c>
      <c r="E12" s="316" t="s">
        <v>377</v>
      </c>
      <c r="F12" s="313"/>
    </row>
    <row r="13" spans="1:6" ht="12.75">
      <c r="A13" s="317" t="s">
        <v>145</v>
      </c>
      <c r="B13" s="318">
        <v>11722</v>
      </c>
      <c r="C13" s="318">
        <v>1463</v>
      </c>
      <c r="D13" s="318">
        <v>1463</v>
      </c>
      <c r="E13" s="318">
        <v>1463</v>
      </c>
      <c r="F13" s="313"/>
    </row>
    <row r="14" spans="1:6" ht="12.75">
      <c r="A14" s="317" t="s">
        <v>363</v>
      </c>
      <c r="B14" s="319">
        <v>2300</v>
      </c>
      <c r="C14" s="319">
        <v>2300</v>
      </c>
      <c r="D14" s="319">
        <v>961</v>
      </c>
      <c r="E14" s="319">
        <v>961</v>
      </c>
      <c r="F14" s="313"/>
    </row>
    <row r="15" spans="1:6" ht="12.75">
      <c r="A15" s="317" t="s">
        <v>320</v>
      </c>
      <c r="B15" s="319">
        <v>1017</v>
      </c>
      <c r="C15" s="319">
        <v>1017</v>
      </c>
      <c r="D15" s="319">
        <v>1017</v>
      </c>
      <c r="E15" s="319">
        <v>1017</v>
      </c>
      <c r="F15" s="313"/>
    </row>
    <row r="16" spans="1:6" ht="12.75">
      <c r="A16" s="317" t="s">
        <v>364</v>
      </c>
      <c r="B16" s="319">
        <v>0</v>
      </c>
      <c r="C16" s="319">
        <v>8431</v>
      </c>
      <c r="D16" s="319">
        <v>8414</v>
      </c>
      <c r="E16" s="319">
        <v>8414</v>
      </c>
      <c r="F16" s="313"/>
    </row>
    <row r="17" spans="1:6" ht="12.75">
      <c r="A17" s="348" t="s">
        <v>399</v>
      </c>
      <c r="B17" s="319">
        <v>0</v>
      </c>
      <c r="C17" s="319">
        <v>0</v>
      </c>
      <c r="D17" s="319">
        <v>629</v>
      </c>
      <c r="E17" s="319">
        <v>629</v>
      </c>
      <c r="F17" s="313"/>
    </row>
    <row r="18" spans="1:6" ht="13.5" thickBot="1">
      <c r="A18" s="320" t="s">
        <v>14</v>
      </c>
      <c r="B18" s="321">
        <v>15039</v>
      </c>
      <c r="C18" s="321">
        <v>13211</v>
      </c>
      <c r="D18" s="321">
        <f>SUM(D13:D17)</f>
        <v>12484</v>
      </c>
      <c r="E18" s="321">
        <f>SUM(E13:E17)</f>
        <v>12484</v>
      </c>
      <c r="F18" s="313"/>
    </row>
    <row r="19" spans="1:6" ht="12.75">
      <c r="A19" s="322"/>
      <c r="B19" s="324"/>
      <c r="C19" s="324"/>
      <c r="D19" s="324"/>
      <c r="E19" s="324"/>
      <c r="F19" s="313"/>
    </row>
    <row r="20" spans="1:6" ht="12.75">
      <c r="A20" s="729" t="s">
        <v>422</v>
      </c>
      <c r="B20" s="730"/>
      <c r="C20" s="730"/>
      <c r="D20" s="750"/>
      <c r="E20" s="324"/>
      <c r="F20" s="313"/>
    </row>
    <row r="21" spans="1:6" ht="12.75">
      <c r="A21" s="730"/>
      <c r="B21" s="730"/>
      <c r="C21" s="730"/>
      <c r="D21" s="750"/>
      <c r="E21" s="324"/>
      <c r="F21" s="313"/>
    </row>
    <row r="22" spans="1:5" ht="15.75">
      <c r="A22" s="41"/>
      <c r="B22" s="45"/>
      <c r="C22" s="852" t="s">
        <v>370</v>
      </c>
      <c r="D22" s="813"/>
      <c r="E22" s="852"/>
    </row>
    <row r="23" spans="1:5" ht="15.75">
      <c r="A23" s="41"/>
      <c r="B23" s="852" t="s">
        <v>372</v>
      </c>
      <c r="C23" s="813"/>
      <c r="D23" s="813"/>
      <c r="E23" s="813"/>
    </row>
    <row r="24" spans="1:5" ht="15.75">
      <c r="A24" s="41"/>
      <c r="B24" s="45"/>
      <c r="C24" s="852"/>
      <c r="D24" s="813"/>
      <c r="E24" s="852"/>
    </row>
    <row r="25" spans="1:5" ht="15.75">
      <c r="A25" s="41"/>
      <c r="B25" s="852"/>
      <c r="C25" s="813"/>
      <c r="D25" s="813"/>
      <c r="E25" s="813"/>
    </row>
    <row r="26" spans="1:5" ht="15.75">
      <c r="A26" s="747" t="s">
        <v>74</v>
      </c>
      <c r="B26" s="747"/>
      <c r="C26" s="747"/>
      <c r="D26" s="747"/>
      <c r="E26" s="747"/>
    </row>
    <row r="27" spans="1:5" ht="15.75">
      <c r="A27" s="747" t="s">
        <v>379</v>
      </c>
      <c r="B27" s="747"/>
      <c r="C27" s="747"/>
      <c r="D27" s="747"/>
      <c r="E27" s="747"/>
    </row>
    <row r="28" spans="1:5" ht="15.75">
      <c r="A28" s="747" t="s">
        <v>381</v>
      </c>
      <c r="B28" s="747"/>
      <c r="C28" s="747"/>
      <c r="D28" s="747"/>
      <c r="E28" s="747"/>
    </row>
    <row r="29" spans="3:5" ht="16.5" thickBot="1">
      <c r="C29" s="323" t="s">
        <v>246</v>
      </c>
      <c r="D29" s="758"/>
      <c r="E29" s="758"/>
    </row>
    <row r="30" spans="1:5" ht="12.75">
      <c r="A30" s="991" t="s">
        <v>20</v>
      </c>
      <c r="B30" s="152" t="s">
        <v>306</v>
      </c>
      <c r="C30" s="704" t="s">
        <v>443</v>
      </c>
      <c r="D30" s="704" t="s">
        <v>444</v>
      </c>
      <c r="E30" s="334"/>
    </row>
    <row r="31" spans="1:5" ht="12.75">
      <c r="A31" s="992"/>
      <c r="B31" s="153" t="s">
        <v>376</v>
      </c>
      <c r="C31" s="153" t="s">
        <v>378</v>
      </c>
      <c r="D31" s="153" t="s">
        <v>378</v>
      </c>
      <c r="E31" s="335"/>
    </row>
    <row r="32" spans="1:5" ht="12.75">
      <c r="A32" s="992"/>
      <c r="B32" s="153" t="s">
        <v>377</v>
      </c>
      <c r="C32" s="153" t="s">
        <v>377</v>
      </c>
      <c r="D32" s="153" t="s">
        <v>377</v>
      </c>
      <c r="E32" s="335"/>
    </row>
    <row r="33" spans="1:5" ht="12.75">
      <c r="A33" s="154" t="s">
        <v>269</v>
      </c>
      <c r="B33" s="121">
        <v>0</v>
      </c>
      <c r="C33" s="337">
        <v>0</v>
      </c>
      <c r="D33" s="337">
        <v>0</v>
      </c>
      <c r="E33" s="241"/>
    </row>
    <row r="34" spans="1:5" ht="12.75">
      <c r="A34" s="154" t="s">
        <v>270</v>
      </c>
      <c r="B34" s="121">
        <v>0</v>
      </c>
      <c r="C34" s="337">
        <v>0</v>
      </c>
      <c r="D34" s="337">
        <v>0</v>
      </c>
      <c r="E34" s="241"/>
    </row>
    <row r="35" spans="1:5" ht="12.75">
      <c r="A35" s="154" t="s">
        <v>146</v>
      </c>
      <c r="B35" s="155"/>
      <c r="C35" s="338">
        <f>'[2]Támogatások'!D20</f>
        <v>0</v>
      </c>
      <c r="D35" s="338">
        <v>200</v>
      </c>
      <c r="E35" s="330"/>
    </row>
    <row r="36" spans="1:5" ht="12.75">
      <c r="A36" s="156" t="s">
        <v>240</v>
      </c>
      <c r="B36" s="157">
        <f>SUM(B33:B35)</f>
        <v>0</v>
      </c>
      <c r="C36" s="157">
        <f>SUM(C33:C35)</f>
        <v>0</v>
      </c>
      <c r="D36" s="157">
        <f>SUM(D33:D35)</f>
        <v>200</v>
      </c>
      <c r="E36" s="41"/>
    </row>
    <row r="37" spans="1:5" ht="12.75">
      <c r="A37" s="120" t="s">
        <v>398</v>
      </c>
      <c r="B37" s="121">
        <v>0</v>
      </c>
      <c r="C37" s="160">
        <v>480</v>
      </c>
      <c r="D37" s="160">
        <v>480</v>
      </c>
      <c r="E37" s="241"/>
    </row>
    <row r="38" spans="1:5" ht="16.5" thickBot="1">
      <c r="A38" s="158" t="s">
        <v>241</v>
      </c>
      <c r="B38" s="159">
        <f>SUM(B37)</f>
        <v>0</v>
      </c>
      <c r="C38" s="339">
        <f>SUM(C37)</f>
        <v>480</v>
      </c>
      <c r="D38" s="339">
        <v>480</v>
      </c>
      <c r="E38" s="74"/>
    </row>
    <row r="39" spans="1:5" ht="16.5" thickBot="1">
      <c r="A39" s="150" t="s">
        <v>14</v>
      </c>
      <c r="B39" s="151">
        <f>B36+B38</f>
        <v>0</v>
      </c>
      <c r="C39" s="151">
        <f>C36+C38</f>
        <v>480</v>
      </c>
      <c r="D39" s="151">
        <f>D36+D38</f>
        <v>680</v>
      </c>
      <c r="E39" s="74"/>
    </row>
    <row r="40" spans="1:4" ht="15.75">
      <c r="A40" s="74"/>
      <c r="B40" s="75"/>
      <c r="C40" s="75"/>
      <c r="D40" s="75"/>
    </row>
    <row r="41" spans="1:4" ht="15.75">
      <c r="A41" s="379" t="s">
        <v>423</v>
      </c>
      <c r="B41" s="74"/>
      <c r="C41" s="75"/>
      <c r="D41" s="75"/>
    </row>
    <row r="42" spans="1:5" ht="15.75">
      <c r="A42" s="852" t="s">
        <v>250</v>
      </c>
      <c r="B42" s="852"/>
      <c r="C42" s="852"/>
      <c r="D42" s="852"/>
      <c r="E42" s="852"/>
    </row>
    <row r="43" spans="1:5" ht="15.75">
      <c r="A43" s="45"/>
      <c r="B43" s="852" t="s">
        <v>372</v>
      </c>
      <c r="C43" s="813"/>
      <c r="D43" s="813"/>
      <c r="E43" s="813"/>
    </row>
    <row r="44" spans="1:5" ht="15.75">
      <c r="A44" s="852"/>
      <c r="B44" s="852"/>
      <c r="C44" s="852"/>
      <c r="D44" s="852"/>
      <c r="E44" s="852"/>
    </row>
    <row r="45" spans="1:5" ht="15.75">
      <c r="A45" s="45"/>
      <c r="B45" s="852"/>
      <c r="C45" s="813"/>
      <c r="D45" s="813"/>
      <c r="E45" s="813"/>
    </row>
    <row r="46" spans="1:5" ht="15.75">
      <c r="A46" s="747" t="s">
        <v>74</v>
      </c>
      <c r="B46" s="747"/>
      <c r="C46" s="747"/>
      <c r="D46" s="747"/>
      <c r="E46" s="747"/>
    </row>
    <row r="47" spans="1:5" ht="15.75">
      <c r="A47" s="747" t="s">
        <v>147</v>
      </c>
      <c r="B47" s="747"/>
      <c r="C47" s="747"/>
      <c r="D47" s="747"/>
      <c r="E47" s="747"/>
    </row>
    <row r="48" spans="1:5" ht="15.75">
      <c r="A48" s="747" t="s">
        <v>380</v>
      </c>
      <c r="B48" s="747"/>
      <c r="C48" s="747"/>
      <c r="D48" s="747"/>
      <c r="E48" s="747"/>
    </row>
    <row r="49" spans="1:5" ht="16.5" thickBot="1">
      <c r="A49" s="19"/>
      <c r="B49" s="19"/>
      <c r="C49" s="323" t="s">
        <v>246</v>
      </c>
      <c r="D49" s="993"/>
      <c r="E49" s="993"/>
    </row>
    <row r="50" spans="1:5" ht="12.75">
      <c r="A50" s="991" t="s">
        <v>20</v>
      </c>
      <c r="B50" s="152" t="s">
        <v>306</v>
      </c>
      <c r="C50" s="704" t="s">
        <v>443</v>
      </c>
      <c r="D50" s="704" t="s">
        <v>444</v>
      </c>
      <c r="E50" s="334"/>
    </row>
    <row r="51" spans="1:5" ht="12.75">
      <c r="A51" s="992"/>
      <c r="B51" s="153" t="s">
        <v>376</v>
      </c>
      <c r="C51" s="153" t="s">
        <v>378</v>
      </c>
      <c r="D51" s="153" t="s">
        <v>378</v>
      </c>
      <c r="E51" s="335"/>
    </row>
    <row r="52" spans="1:5" ht="12.75">
      <c r="A52" s="992"/>
      <c r="B52" s="153" t="s">
        <v>377</v>
      </c>
      <c r="C52" s="153" t="s">
        <v>377</v>
      </c>
      <c r="D52" s="153" t="s">
        <v>377</v>
      </c>
      <c r="E52" s="335"/>
    </row>
    <row r="53" spans="1:5" ht="12.75">
      <c r="A53" s="120" t="s">
        <v>260</v>
      </c>
      <c r="B53" s="160"/>
      <c r="C53" s="160"/>
      <c r="D53" s="160"/>
      <c r="E53" s="241"/>
    </row>
    <row r="54" spans="1:5" ht="12.75">
      <c r="A54" s="120" t="s">
        <v>261</v>
      </c>
      <c r="B54" s="160">
        <v>20</v>
      </c>
      <c r="C54" s="160">
        <v>282</v>
      </c>
      <c r="D54" s="160">
        <v>666</v>
      </c>
      <c r="E54" s="241"/>
    </row>
    <row r="55" spans="1:5" ht="12.75">
      <c r="A55" s="120" t="s">
        <v>262</v>
      </c>
      <c r="B55" s="160">
        <f>440+82</f>
        <v>522</v>
      </c>
      <c r="C55" s="160">
        <v>1184</v>
      </c>
      <c r="D55" s="160">
        <v>1371</v>
      </c>
      <c r="E55" s="241"/>
    </row>
    <row r="56" spans="1:5" ht="12.75">
      <c r="A56" s="120" t="s">
        <v>263</v>
      </c>
      <c r="B56" s="160">
        <v>0</v>
      </c>
      <c r="C56" s="160">
        <v>0</v>
      </c>
      <c r="D56" s="160">
        <v>0</v>
      </c>
      <c r="E56" s="241"/>
    </row>
    <row r="57" spans="1:5" ht="12.75">
      <c r="A57" s="120" t="s">
        <v>304</v>
      </c>
      <c r="B57" s="160"/>
      <c r="C57" s="160"/>
      <c r="D57" s="160"/>
      <c r="E57" s="241"/>
    </row>
    <row r="58" spans="1:5" ht="12.75">
      <c r="A58" s="120" t="s">
        <v>307</v>
      </c>
      <c r="B58" s="160">
        <v>55</v>
      </c>
      <c r="C58" s="160">
        <v>55</v>
      </c>
      <c r="D58" s="160">
        <v>55</v>
      </c>
      <c r="E58" s="241"/>
    </row>
    <row r="59" spans="1:5" ht="12.75">
      <c r="A59" s="120" t="s">
        <v>308</v>
      </c>
      <c r="B59" s="160">
        <v>283</v>
      </c>
      <c r="C59" s="160">
        <v>283</v>
      </c>
      <c r="D59" s="160">
        <v>283</v>
      </c>
      <c r="E59" s="241"/>
    </row>
    <row r="60" spans="1:5" ht="12.75">
      <c r="A60" s="120" t="s">
        <v>264</v>
      </c>
      <c r="B60" s="160">
        <v>100</v>
      </c>
      <c r="C60" s="160">
        <v>100</v>
      </c>
      <c r="D60" s="160">
        <v>100</v>
      </c>
      <c r="E60" s="241"/>
    </row>
    <row r="61" spans="1:5" ht="12.75">
      <c r="A61" s="120" t="s">
        <v>265</v>
      </c>
      <c r="B61" s="160">
        <v>220</v>
      </c>
      <c r="C61" s="160">
        <v>220</v>
      </c>
      <c r="D61" s="160">
        <v>220</v>
      </c>
      <c r="E61" s="241"/>
    </row>
    <row r="62" spans="1:5" ht="12.75">
      <c r="A62" s="120" t="s">
        <v>266</v>
      </c>
      <c r="B62" s="160">
        <v>150</v>
      </c>
      <c r="C62" s="160">
        <v>150</v>
      </c>
      <c r="D62" s="160">
        <v>150</v>
      </c>
      <c r="E62" s="241"/>
    </row>
    <row r="63" spans="1:5" ht="12.75">
      <c r="A63" s="120" t="s">
        <v>267</v>
      </c>
      <c r="B63" s="160">
        <v>200</v>
      </c>
      <c r="C63" s="160">
        <v>200</v>
      </c>
      <c r="D63" s="160">
        <v>200</v>
      </c>
      <c r="E63" s="241"/>
    </row>
    <row r="64" spans="1:5" ht="12.75">
      <c r="A64" s="120" t="s">
        <v>268</v>
      </c>
      <c r="B64" s="160">
        <v>0</v>
      </c>
      <c r="C64" s="160">
        <v>0</v>
      </c>
      <c r="D64" s="160">
        <v>0</v>
      </c>
      <c r="E64" s="241"/>
    </row>
    <row r="65" spans="1:5" ht="13.5" thickBot="1">
      <c r="A65" s="161" t="s">
        <v>148</v>
      </c>
      <c r="B65" s="162">
        <f>SUM(B53:B64)</f>
        <v>1550</v>
      </c>
      <c r="C65" s="162">
        <f>SUM(C53:C64)</f>
        <v>2474</v>
      </c>
      <c r="D65" s="162">
        <f>SUM(D53:D64)</f>
        <v>3045</v>
      </c>
      <c r="E65" s="336"/>
    </row>
    <row r="66" spans="4:5" ht="12.75">
      <c r="D66" s="241"/>
      <c r="E66" s="241"/>
    </row>
    <row r="67" ht="12.75">
      <c r="A67" t="s">
        <v>424</v>
      </c>
    </row>
  </sheetData>
  <sheetProtection/>
  <mergeCells count="27">
    <mergeCell ref="A46:E46"/>
    <mergeCell ref="A50:A52"/>
    <mergeCell ref="A30:A32"/>
    <mergeCell ref="A47:E47"/>
    <mergeCell ref="A48:E48"/>
    <mergeCell ref="D49:E49"/>
    <mergeCell ref="B43:E43"/>
    <mergeCell ref="A44:E44"/>
    <mergeCell ref="B45:E45"/>
    <mergeCell ref="A28:E28"/>
    <mergeCell ref="D29:E29"/>
    <mergeCell ref="A42:E42"/>
    <mergeCell ref="A26:E26"/>
    <mergeCell ref="A27:E27"/>
    <mergeCell ref="D1:E1"/>
    <mergeCell ref="A6:B6"/>
    <mergeCell ref="A10:A12"/>
    <mergeCell ref="B2:E2"/>
    <mergeCell ref="A5:E5"/>
    <mergeCell ref="A7:E7"/>
    <mergeCell ref="C24:E24"/>
    <mergeCell ref="B25:E25"/>
    <mergeCell ref="D3:E3"/>
    <mergeCell ref="B4:E4"/>
    <mergeCell ref="C22:E22"/>
    <mergeCell ref="B23:E23"/>
    <mergeCell ref="A20:D21"/>
  </mergeCells>
  <printOptions/>
  <pageMargins left="0" right="0" top="0.3937007874015748" bottom="0.3937007874015748" header="0.5118110236220472" footer="0.5118110236220472"/>
  <pageSetup horizontalDpi="600" verticalDpi="600" orientation="portrait" paperSize="8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2:G28"/>
  <sheetViews>
    <sheetView zoomScalePageLayoutView="0" workbookViewId="0" topLeftCell="A1">
      <selection activeCell="H22" sqref="H22"/>
    </sheetView>
  </sheetViews>
  <sheetFormatPr defaultColWidth="9.00390625" defaultRowHeight="12.75"/>
  <cols>
    <col min="2" max="2" width="8.875" style="0" customWidth="1"/>
    <col min="3" max="3" width="44.00390625" style="0" bestFit="1" customWidth="1"/>
    <col min="4" max="4" width="15.50390625" style="0" bestFit="1" customWidth="1"/>
    <col min="5" max="5" width="14.625" style="0" customWidth="1"/>
    <col min="6" max="6" width="12.50390625" style="0" customWidth="1"/>
    <col min="7" max="7" width="14.375" style="0" bestFit="1" customWidth="1"/>
  </cols>
  <sheetData>
    <row r="2" spans="4:7" ht="14.25" customHeight="1">
      <c r="D2" s="328"/>
      <c r="E2" s="986" t="s">
        <v>373</v>
      </c>
      <c r="F2" s="986"/>
      <c r="G2" s="328"/>
    </row>
    <row r="3" spans="4:7" ht="14.25" customHeight="1">
      <c r="D3" s="994" t="s">
        <v>372</v>
      </c>
      <c r="E3" s="615"/>
      <c r="F3" s="615"/>
      <c r="G3" s="328"/>
    </row>
    <row r="4" spans="4:7" ht="19.5" customHeight="1">
      <c r="D4" s="615"/>
      <c r="E4" s="615"/>
      <c r="F4" s="615"/>
      <c r="G4" s="141"/>
    </row>
    <row r="5" spans="4:7" ht="14.25" customHeight="1">
      <c r="D5" s="328"/>
      <c r="E5" s="986"/>
      <c r="F5" s="986"/>
      <c r="G5" s="141"/>
    </row>
    <row r="6" spans="4:7" ht="14.25" customHeight="1">
      <c r="D6" s="994"/>
      <c r="E6" s="615"/>
      <c r="F6" s="615"/>
      <c r="G6" s="141"/>
    </row>
    <row r="7" spans="4:6" ht="12.75">
      <c r="D7" s="615"/>
      <c r="E7" s="615"/>
      <c r="F7" s="615"/>
    </row>
    <row r="8" spans="2:7" ht="15.75">
      <c r="B8" s="747" t="s">
        <v>74</v>
      </c>
      <c r="C8" s="747"/>
      <c r="D8" s="747"/>
      <c r="E8" s="747"/>
      <c r="F8" s="747"/>
      <c r="G8" s="747"/>
    </row>
    <row r="9" spans="2:7" ht="15.75">
      <c r="B9" s="747"/>
      <c r="C9" s="747"/>
      <c r="D9" s="747"/>
      <c r="E9" s="747"/>
      <c r="F9" s="747"/>
      <c r="G9" s="747"/>
    </row>
    <row r="10" spans="2:7" ht="15.75">
      <c r="B10" s="47"/>
      <c r="C10" s="47"/>
      <c r="D10" s="47"/>
      <c r="E10" s="47"/>
      <c r="F10" s="47"/>
      <c r="G10" s="73"/>
    </row>
    <row r="11" spans="2:7" ht="15.75">
      <c r="B11" s="747" t="s">
        <v>350</v>
      </c>
      <c r="C11" s="747"/>
      <c r="D11" s="747"/>
      <c r="E11" s="747"/>
      <c r="F11" s="747"/>
      <c r="G11" s="747"/>
    </row>
    <row r="12" spans="2:7" ht="15.75">
      <c r="B12" s="47"/>
      <c r="C12" s="47"/>
      <c r="D12" s="47"/>
      <c r="E12" s="47"/>
      <c r="F12" s="47"/>
      <c r="G12" s="73"/>
    </row>
    <row r="13" spans="2:7" ht="15.75">
      <c r="B13" s="47"/>
      <c r="C13" s="47"/>
      <c r="D13" s="47"/>
      <c r="E13" s="47"/>
      <c r="F13" s="47"/>
      <c r="G13" s="73"/>
    </row>
    <row r="14" spans="2:7" ht="15.75">
      <c r="B14" s="47"/>
      <c r="C14" s="47"/>
      <c r="D14" s="47"/>
      <c r="E14" s="45"/>
      <c r="F14" s="375" t="s">
        <v>246</v>
      </c>
      <c r="G14" s="375"/>
    </row>
    <row r="15" spans="2:7" ht="48">
      <c r="B15" s="142" t="s">
        <v>31</v>
      </c>
      <c r="C15" s="110" t="s">
        <v>71</v>
      </c>
      <c r="D15" s="109" t="s">
        <v>375</v>
      </c>
      <c r="E15" s="109" t="s">
        <v>445</v>
      </c>
      <c r="F15" s="109" t="s">
        <v>446</v>
      </c>
      <c r="G15" s="331"/>
    </row>
    <row r="16" spans="2:7" ht="15.75" customHeight="1">
      <c r="B16" s="144"/>
      <c r="C16" s="329" t="s">
        <v>20</v>
      </c>
      <c r="D16" s="145"/>
      <c r="E16" s="145"/>
      <c r="F16" s="145"/>
      <c r="G16" s="332"/>
    </row>
    <row r="17" spans="2:7" ht="15.75" customHeight="1">
      <c r="B17" s="143" t="s">
        <v>2</v>
      </c>
      <c r="C17" s="17" t="s">
        <v>269</v>
      </c>
      <c r="D17" s="72">
        <v>0</v>
      </c>
      <c r="E17" s="72">
        <v>0</v>
      </c>
      <c r="F17" s="72">
        <v>0</v>
      </c>
      <c r="G17" s="241"/>
    </row>
    <row r="18" spans="2:7" ht="15.75" customHeight="1">
      <c r="B18" s="83" t="s">
        <v>3</v>
      </c>
      <c r="C18" s="17" t="s">
        <v>270</v>
      </c>
      <c r="D18" s="72">
        <v>0</v>
      </c>
      <c r="E18" s="72">
        <v>0</v>
      </c>
      <c r="F18" s="72">
        <v>0</v>
      </c>
      <c r="G18" s="241"/>
    </row>
    <row r="19" spans="2:7" ht="15.75" customHeight="1">
      <c r="B19" s="83" t="s">
        <v>4</v>
      </c>
      <c r="C19" s="17" t="s">
        <v>397</v>
      </c>
      <c r="D19" s="72"/>
      <c r="E19" s="72">
        <v>480</v>
      </c>
      <c r="F19" s="72">
        <v>480</v>
      </c>
      <c r="G19" s="241"/>
    </row>
    <row r="20" spans="2:7" ht="15.75" customHeight="1">
      <c r="B20" s="83" t="s">
        <v>5</v>
      </c>
      <c r="C20" s="17"/>
      <c r="D20" s="124"/>
      <c r="E20" s="124"/>
      <c r="F20" s="124"/>
      <c r="G20" s="330"/>
    </row>
    <row r="21" spans="2:7" ht="15.75" customHeight="1">
      <c r="B21" s="83"/>
      <c r="C21" s="111" t="s">
        <v>240</v>
      </c>
      <c r="D21" s="111">
        <f>SUM(D17:D20)</f>
        <v>0</v>
      </c>
      <c r="E21" s="111">
        <f>SUM(E17:E20)</f>
        <v>480</v>
      </c>
      <c r="F21" s="111">
        <f>SUM(F17:F20)</f>
        <v>480</v>
      </c>
      <c r="G21" s="41"/>
    </row>
    <row r="22" spans="2:7" ht="15.75" customHeight="1">
      <c r="B22" s="64"/>
      <c r="C22" s="65"/>
      <c r="D22" s="65"/>
      <c r="E22" s="333"/>
      <c r="F22" s="333"/>
      <c r="G22" s="241"/>
    </row>
    <row r="23" spans="2:7" ht="15.75" customHeight="1">
      <c r="B23" s="995" t="s">
        <v>374</v>
      </c>
      <c r="C23" s="996"/>
      <c r="D23" s="996"/>
      <c r="E23" s="996"/>
      <c r="F23" s="996"/>
      <c r="G23" s="996"/>
    </row>
    <row r="24" spans="1:6" ht="15.75" customHeight="1">
      <c r="A24" s="350"/>
      <c r="B24" s="380" t="s">
        <v>425</v>
      </c>
      <c r="C24" s="65"/>
      <c r="D24" s="65"/>
      <c r="E24" s="66"/>
      <c r="F24" s="66"/>
    </row>
    <row r="25" spans="2:6" ht="15.75" customHeight="1">
      <c r="B25" s="117"/>
      <c r="C25" s="117"/>
      <c r="D25" s="117"/>
      <c r="E25" s="117"/>
      <c r="F25" s="68"/>
    </row>
    <row r="26" spans="2:6" ht="15.75" customHeight="1">
      <c r="B26" s="69"/>
      <c r="C26" s="70"/>
      <c r="D26" s="65"/>
      <c r="E26" s="71"/>
      <c r="F26" s="71"/>
    </row>
    <row r="27" spans="2:6" ht="15.75" customHeight="1">
      <c r="B27" s="64"/>
      <c r="C27" s="65"/>
      <c r="D27" s="65"/>
      <c r="E27" s="66"/>
      <c r="F27" s="66"/>
    </row>
    <row r="28" spans="2:6" ht="15.75" customHeight="1">
      <c r="B28" s="64"/>
      <c r="C28" s="65"/>
      <c r="D28" s="65"/>
      <c r="E28" s="66"/>
      <c r="F28" s="66"/>
    </row>
  </sheetData>
  <sheetProtection/>
  <mergeCells count="8">
    <mergeCell ref="E2:F2"/>
    <mergeCell ref="D3:F4"/>
    <mergeCell ref="B23:G23"/>
    <mergeCell ref="B8:G8"/>
    <mergeCell ref="B9:G9"/>
    <mergeCell ref="B11:G11"/>
    <mergeCell ref="E5:F5"/>
    <mergeCell ref="D6:F7"/>
  </mergeCells>
  <printOptions horizontalCentered="1"/>
  <pageMargins left="0.3937007874015748" right="0.3937007874015748" top="1.5748031496062993" bottom="0.984251968503937" header="0.7874015748031497" footer="0.787401574803149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1"/>
  <sheetViews>
    <sheetView view="pageLayout" workbookViewId="0" topLeftCell="A58">
      <selection activeCell="E90" sqref="E90:E91"/>
    </sheetView>
  </sheetViews>
  <sheetFormatPr defaultColWidth="9.00390625" defaultRowHeight="12.75"/>
  <cols>
    <col min="1" max="1" width="6.625" style="0" bestFit="1" customWidth="1"/>
    <col min="2" max="2" width="51.125" style="0" customWidth="1"/>
    <col min="3" max="4" width="14.625" style="0" customWidth="1"/>
    <col min="5" max="5" width="16.00390625" style="0" customWidth="1"/>
    <col min="6" max="6" width="14.375" style="0" customWidth="1"/>
  </cols>
  <sheetData>
    <row r="1" spans="1:6" ht="12.75">
      <c r="A1" s="706" t="s">
        <v>252</v>
      </c>
      <c r="B1" s="706"/>
      <c r="C1" s="675" t="s">
        <v>401</v>
      </c>
      <c r="D1" s="626"/>
      <c r="E1" s="626"/>
      <c r="F1" s="615"/>
    </row>
    <row r="2" spans="1:6" ht="12.75">
      <c r="A2" s="201"/>
      <c r="B2" s="201"/>
      <c r="C2" s="626"/>
      <c r="D2" s="626"/>
      <c r="E2" s="626"/>
      <c r="F2" s="615"/>
    </row>
    <row r="3" spans="1:6" ht="12.75">
      <c r="A3" s="201"/>
      <c r="B3" s="201"/>
      <c r="C3" s="616"/>
      <c r="D3" s="617"/>
      <c r="E3" s="617"/>
      <c r="F3" s="585"/>
    </row>
    <row r="4" spans="1:6" ht="12.75">
      <c r="A4" s="201"/>
      <c r="B4" s="201"/>
      <c r="C4" s="617"/>
      <c r="D4" s="617"/>
      <c r="E4" s="617"/>
      <c r="F4" s="585"/>
    </row>
    <row r="5" spans="1:6" ht="12.75" customHeight="1">
      <c r="A5" s="201"/>
      <c r="B5" s="201"/>
      <c r="C5" s="343"/>
      <c r="D5" s="343"/>
      <c r="E5" s="343"/>
      <c r="F5" s="344"/>
    </row>
    <row r="6" spans="1:6" ht="31.5">
      <c r="A6" s="118" t="s">
        <v>31</v>
      </c>
      <c r="B6" s="118" t="s">
        <v>1</v>
      </c>
      <c r="C6" s="118" t="s">
        <v>365</v>
      </c>
      <c r="D6" s="118" t="s">
        <v>426</v>
      </c>
      <c r="E6" s="118" t="s">
        <v>428</v>
      </c>
      <c r="F6" s="224"/>
    </row>
    <row r="7" spans="1:6" ht="12.75">
      <c r="A7" s="137">
        <v>1</v>
      </c>
      <c r="B7" s="138">
        <v>2</v>
      </c>
      <c r="C7" s="138"/>
      <c r="D7" s="138" t="s">
        <v>368</v>
      </c>
      <c r="E7" s="138" t="s">
        <v>368</v>
      </c>
      <c r="F7" s="224"/>
    </row>
    <row r="8" spans="1:6" ht="12.75">
      <c r="A8" s="87" t="s">
        <v>194</v>
      </c>
      <c r="B8" s="87" t="s">
        <v>224</v>
      </c>
      <c r="C8" s="203">
        <v>24800</v>
      </c>
      <c r="D8" s="203">
        <v>25280</v>
      </c>
      <c r="E8" s="203">
        <v>26418</v>
      </c>
      <c r="F8" s="226"/>
    </row>
    <row r="9" spans="1:6" ht="12.75">
      <c r="A9" s="88">
        <v>1</v>
      </c>
      <c r="B9" s="88" t="s">
        <v>295</v>
      </c>
      <c r="C9" s="204">
        <v>2696</v>
      </c>
      <c r="D9" s="204">
        <v>3176</v>
      </c>
      <c r="E9" s="204">
        <v>4314</v>
      </c>
      <c r="F9" s="228"/>
    </row>
    <row r="10" spans="1:6" ht="12.75">
      <c r="A10" s="88">
        <v>2</v>
      </c>
      <c r="B10" s="88" t="s">
        <v>203</v>
      </c>
      <c r="C10" s="205">
        <v>22104</v>
      </c>
      <c r="D10" s="205">
        <v>22104</v>
      </c>
      <c r="E10" s="205">
        <v>22104</v>
      </c>
      <c r="F10" s="226"/>
    </row>
    <row r="11" spans="1:6" ht="12.75">
      <c r="A11" s="135"/>
      <c r="B11" s="88" t="s">
        <v>195</v>
      </c>
      <c r="C11" s="206">
        <v>19328</v>
      </c>
      <c r="D11" s="206">
        <v>19328</v>
      </c>
      <c r="E11" s="206">
        <v>19328</v>
      </c>
      <c r="F11" s="225"/>
    </row>
    <row r="12" spans="1:6" ht="12.75">
      <c r="A12" s="135"/>
      <c r="B12" s="88" t="s">
        <v>294</v>
      </c>
      <c r="C12" s="204"/>
      <c r="D12" s="204"/>
      <c r="E12" s="204"/>
      <c r="F12" s="228"/>
    </row>
    <row r="13" spans="1:6" ht="12.75">
      <c r="A13" s="135"/>
      <c r="B13" s="88" t="s">
        <v>161</v>
      </c>
      <c r="C13" s="204">
        <v>1549</v>
      </c>
      <c r="D13" s="204">
        <v>1549</v>
      </c>
      <c r="E13" s="204">
        <v>1549</v>
      </c>
      <c r="F13" s="228"/>
    </row>
    <row r="14" spans="1:6" ht="12.75">
      <c r="A14" s="135"/>
      <c r="B14" s="89" t="s">
        <v>162</v>
      </c>
      <c r="C14" s="204">
        <v>17128</v>
      </c>
      <c r="D14" s="204">
        <v>17128</v>
      </c>
      <c r="E14" s="204">
        <v>17128</v>
      </c>
      <c r="F14" s="228"/>
    </row>
    <row r="15" spans="1:6" ht="12.75">
      <c r="A15" s="135"/>
      <c r="B15" s="89" t="s">
        <v>196</v>
      </c>
      <c r="C15" s="204">
        <v>302</v>
      </c>
      <c r="D15" s="204">
        <v>302</v>
      </c>
      <c r="E15" s="204">
        <v>302</v>
      </c>
      <c r="F15" s="228"/>
    </row>
    <row r="16" spans="1:6" ht="12.75">
      <c r="A16" s="135"/>
      <c r="B16" s="89" t="s">
        <v>197</v>
      </c>
      <c r="C16" s="204">
        <v>234</v>
      </c>
      <c r="D16" s="204">
        <v>234</v>
      </c>
      <c r="E16" s="204">
        <v>234</v>
      </c>
      <c r="F16" s="228"/>
    </row>
    <row r="17" spans="1:6" ht="12.75">
      <c r="A17" s="135"/>
      <c r="B17" s="89" t="s">
        <v>198</v>
      </c>
      <c r="C17" s="204">
        <v>115</v>
      </c>
      <c r="D17" s="204">
        <v>115</v>
      </c>
      <c r="E17" s="204">
        <v>115</v>
      </c>
      <c r="F17" s="228"/>
    </row>
    <row r="18" spans="1:6" ht="12.75">
      <c r="A18" s="135"/>
      <c r="B18" s="89" t="s">
        <v>199</v>
      </c>
      <c r="C18" s="206">
        <v>2776</v>
      </c>
      <c r="D18" s="206">
        <v>2776</v>
      </c>
      <c r="E18" s="206">
        <v>2776</v>
      </c>
      <c r="F18" s="225"/>
    </row>
    <row r="19" spans="1:6" ht="12.75">
      <c r="A19" s="135"/>
      <c r="B19" s="89" t="s">
        <v>200</v>
      </c>
      <c r="C19" s="207">
        <v>0</v>
      </c>
      <c r="D19" s="207">
        <v>0</v>
      </c>
      <c r="E19" s="207">
        <v>0</v>
      </c>
      <c r="F19" s="229"/>
    </row>
    <row r="20" spans="1:6" ht="12.75">
      <c r="A20" s="135"/>
      <c r="B20" s="89" t="s">
        <v>321</v>
      </c>
      <c r="C20" s="204">
        <v>2776</v>
      </c>
      <c r="D20" s="204">
        <v>2776</v>
      </c>
      <c r="E20" s="204">
        <v>2776</v>
      </c>
      <c r="F20" s="228"/>
    </row>
    <row r="21" spans="1:6" ht="12.75">
      <c r="A21" s="87" t="s">
        <v>201</v>
      </c>
      <c r="B21" s="87" t="s">
        <v>227</v>
      </c>
      <c r="C21" s="203">
        <v>15947</v>
      </c>
      <c r="D21" s="203">
        <v>15470</v>
      </c>
      <c r="E21" s="203">
        <v>17516</v>
      </c>
      <c r="F21" s="226"/>
    </row>
    <row r="22" spans="1:6" ht="12.75">
      <c r="A22" s="90" t="s">
        <v>2</v>
      </c>
      <c r="B22" s="90" t="s">
        <v>202</v>
      </c>
      <c r="C22" s="204">
        <v>15947</v>
      </c>
      <c r="D22" s="204">
        <v>15333</v>
      </c>
      <c r="E22" s="204">
        <v>15333</v>
      </c>
      <c r="F22" s="230"/>
    </row>
    <row r="23" spans="1:6" ht="12.75">
      <c r="A23" s="135"/>
      <c r="B23" s="89" t="s">
        <v>271</v>
      </c>
      <c r="C23" s="204">
        <v>0</v>
      </c>
      <c r="D23" s="204">
        <v>0</v>
      </c>
      <c r="E23" s="204">
        <v>0</v>
      </c>
      <c r="F23" s="230"/>
    </row>
    <row r="24" spans="1:6" ht="12.75">
      <c r="A24" s="135"/>
      <c r="B24" s="89" t="s">
        <v>452</v>
      </c>
      <c r="C24" s="204"/>
      <c r="D24" s="204"/>
      <c r="E24" s="204">
        <v>1553</v>
      </c>
      <c r="F24" s="230"/>
    </row>
    <row r="25" spans="1:6" ht="12.75">
      <c r="A25" s="135"/>
      <c r="B25" s="89" t="s">
        <v>451</v>
      </c>
      <c r="C25" s="204"/>
      <c r="D25" s="204"/>
      <c r="E25" s="204">
        <v>389</v>
      </c>
      <c r="F25" s="230"/>
    </row>
    <row r="26" spans="1:6" ht="12.75">
      <c r="A26" s="135"/>
      <c r="B26" s="89" t="s">
        <v>367</v>
      </c>
      <c r="C26" s="204"/>
      <c r="D26" s="204">
        <v>137</v>
      </c>
      <c r="E26" s="204">
        <v>241</v>
      </c>
      <c r="F26" s="230"/>
    </row>
    <row r="27" spans="1:6" ht="12.75">
      <c r="A27" s="87" t="s">
        <v>208</v>
      </c>
      <c r="B27" s="87" t="s">
        <v>205</v>
      </c>
      <c r="C27" s="119">
        <v>0</v>
      </c>
      <c r="D27" s="119">
        <v>0</v>
      </c>
      <c r="E27" s="119">
        <v>63</v>
      </c>
      <c r="F27" s="230"/>
    </row>
    <row r="28" spans="1:6" ht="12.75">
      <c r="A28" s="135"/>
      <c r="B28" s="89" t="s">
        <v>163</v>
      </c>
      <c r="C28" s="208">
        <v>0</v>
      </c>
      <c r="D28" s="208">
        <v>0</v>
      </c>
      <c r="E28" s="208">
        <v>63</v>
      </c>
      <c r="F28" s="230"/>
    </row>
    <row r="29" spans="1:6" ht="12.75">
      <c r="A29" s="87" t="s">
        <v>204</v>
      </c>
      <c r="B29" s="87" t="s">
        <v>225</v>
      </c>
      <c r="C29" s="203">
        <v>10706</v>
      </c>
      <c r="D29" s="203">
        <v>13197</v>
      </c>
      <c r="E29" s="203">
        <v>12882</v>
      </c>
      <c r="F29" s="230"/>
    </row>
    <row r="30" spans="1:6" ht="12.75">
      <c r="A30" s="135" t="s">
        <v>2</v>
      </c>
      <c r="B30" s="91" t="s">
        <v>229</v>
      </c>
      <c r="C30" s="204"/>
      <c r="D30" s="204">
        <v>2491</v>
      </c>
      <c r="E30" s="204">
        <v>2176</v>
      </c>
      <c r="F30" s="230"/>
    </row>
    <row r="31" spans="1:6" ht="12.75">
      <c r="A31" s="135"/>
      <c r="B31" s="92" t="s">
        <v>453</v>
      </c>
      <c r="C31" s="204"/>
      <c r="D31" s="204"/>
      <c r="E31" s="204">
        <v>120</v>
      </c>
      <c r="F31" s="226"/>
    </row>
    <row r="32" spans="1:6" ht="12.75">
      <c r="A32" s="135"/>
      <c r="B32" s="92" t="s">
        <v>454</v>
      </c>
      <c r="C32" s="204"/>
      <c r="D32" s="204"/>
      <c r="E32" s="204">
        <v>200</v>
      </c>
      <c r="F32" s="226"/>
    </row>
    <row r="33" spans="1:6" ht="12.75">
      <c r="A33" s="135"/>
      <c r="B33" s="92" t="s">
        <v>455</v>
      </c>
      <c r="C33" s="204"/>
      <c r="D33" s="204">
        <v>889</v>
      </c>
      <c r="E33" s="204">
        <v>889</v>
      </c>
      <c r="F33" s="231"/>
    </row>
    <row r="34" spans="1:6" ht="12.75">
      <c r="A34" s="135"/>
      <c r="B34" s="92" t="s">
        <v>456</v>
      </c>
      <c r="C34" s="204"/>
      <c r="D34" s="204">
        <v>982</v>
      </c>
      <c r="E34" s="204"/>
      <c r="F34" s="226"/>
    </row>
    <row r="35" spans="1:6" ht="12.75">
      <c r="A35" s="135"/>
      <c r="B35" s="92" t="s">
        <v>457</v>
      </c>
      <c r="C35" s="204"/>
      <c r="D35" s="204">
        <v>620</v>
      </c>
      <c r="E35" s="204">
        <v>967</v>
      </c>
      <c r="F35" s="230"/>
    </row>
    <row r="36" spans="1:6" ht="22.5">
      <c r="A36" s="135"/>
      <c r="B36" s="91" t="s">
        <v>228</v>
      </c>
      <c r="C36" s="204"/>
      <c r="D36" s="204"/>
      <c r="E36" s="204"/>
      <c r="F36" s="230"/>
    </row>
    <row r="37" spans="1:6" ht="12.75">
      <c r="A37" s="139" t="s">
        <v>3</v>
      </c>
      <c r="B37" s="93" t="s">
        <v>226</v>
      </c>
      <c r="C37" s="209">
        <v>10706</v>
      </c>
      <c r="D37" s="209">
        <v>10706</v>
      </c>
      <c r="E37" s="209">
        <v>10706</v>
      </c>
      <c r="F37" s="230"/>
    </row>
    <row r="38" spans="1:6" ht="12.75">
      <c r="A38" s="135"/>
      <c r="B38" s="91" t="s">
        <v>288</v>
      </c>
      <c r="C38" s="210"/>
      <c r="D38" s="210"/>
      <c r="E38" s="210"/>
      <c r="F38" s="230"/>
    </row>
    <row r="39" spans="1:6" ht="12.75">
      <c r="A39" s="135"/>
      <c r="B39" s="91" t="s">
        <v>273</v>
      </c>
      <c r="C39" s="210">
        <v>9206</v>
      </c>
      <c r="D39" s="210">
        <v>9206</v>
      </c>
      <c r="E39" s="210">
        <v>9206</v>
      </c>
      <c r="F39" s="230"/>
    </row>
    <row r="40" spans="1:6" ht="12.75">
      <c r="A40" s="135"/>
      <c r="B40" s="91" t="s">
        <v>311</v>
      </c>
      <c r="C40" s="210">
        <v>1500</v>
      </c>
      <c r="D40" s="210">
        <v>1500</v>
      </c>
      <c r="E40" s="210">
        <v>1500</v>
      </c>
      <c r="F40" s="230"/>
    </row>
    <row r="41" spans="1:6" ht="12.75">
      <c r="A41" s="135"/>
      <c r="B41" s="91" t="s">
        <v>206</v>
      </c>
      <c r="C41" s="210"/>
      <c r="D41" s="210"/>
      <c r="E41" s="210"/>
      <c r="F41" s="230"/>
    </row>
    <row r="42" spans="1:6" ht="12.75">
      <c r="A42" s="87" t="s">
        <v>207</v>
      </c>
      <c r="B42" s="87" t="s">
        <v>165</v>
      </c>
      <c r="C42" s="211">
        <v>0</v>
      </c>
      <c r="D42" s="211">
        <v>23453</v>
      </c>
      <c r="E42" s="211">
        <v>23453</v>
      </c>
      <c r="F42" s="232"/>
    </row>
    <row r="43" spans="1:6" ht="12.75">
      <c r="A43" s="90"/>
      <c r="B43" s="91" t="s">
        <v>209</v>
      </c>
      <c r="C43" s="210"/>
      <c r="D43" s="210"/>
      <c r="E43" s="210"/>
      <c r="F43" s="231"/>
    </row>
    <row r="44" spans="1:6" ht="12.75">
      <c r="A44" s="135"/>
      <c r="B44" s="91" t="s">
        <v>210</v>
      </c>
      <c r="C44" s="210">
        <v>0</v>
      </c>
      <c r="D44" s="210">
        <v>23453</v>
      </c>
      <c r="E44" s="210">
        <v>23453</v>
      </c>
      <c r="F44" s="233"/>
    </row>
    <row r="45" spans="1:6" ht="12.75">
      <c r="A45" s="87" t="s">
        <v>213</v>
      </c>
      <c r="B45" s="87" t="s">
        <v>222</v>
      </c>
      <c r="C45" s="212">
        <v>0</v>
      </c>
      <c r="D45" s="212">
        <v>0</v>
      </c>
      <c r="E45" s="212">
        <v>0</v>
      </c>
      <c r="F45" s="231"/>
    </row>
    <row r="46" spans="1:6" ht="12.75">
      <c r="A46" s="135" t="s">
        <v>211</v>
      </c>
      <c r="B46" s="89" t="s">
        <v>243</v>
      </c>
      <c r="C46" s="210">
        <v>0</v>
      </c>
      <c r="D46" s="210">
        <v>0</v>
      </c>
      <c r="E46" s="210">
        <v>0</v>
      </c>
      <c r="F46" s="231"/>
    </row>
    <row r="47" spans="1:6" ht="12.75">
      <c r="A47" s="135" t="s">
        <v>212</v>
      </c>
      <c r="B47" s="89" t="s">
        <v>245</v>
      </c>
      <c r="C47" s="210">
        <v>0</v>
      </c>
      <c r="D47" s="210">
        <v>0</v>
      </c>
      <c r="E47" s="210">
        <v>0</v>
      </c>
      <c r="F47" s="231"/>
    </row>
    <row r="48" spans="1:6" ht="12.75">
      <c r="A48" s="87"/>
      <c r="B48" s="94" t="s">
        <v>223</v>
      </c>
      <c r="C48" s="211">
        <v>51453</v>
      </c>
      <c r="D48" s="211">
        <v>77400</v>
      </c>
      <c r="E48" s="211">
        <v>80332</v>
      </c>
      <c r="F48" s="232"/>
    </row>
    <row r="49" spans="1:6" ht="12.75">
      <c r="A49" s="140" t="s">
        <v>214</v>
      </c>
      <c r="B49" s="95" t="s">
        <v>215</v>
      </c>
      <c r="C49" s="212">
        <v>12000</v>
      </c>
      <c r="D49" s="212">
        <v>13325</v>
      </c>
      <c r="E49" s="212">
        <v>13325</v>
      </c>
      <c r="F49" s="231"/>
    </row>
    <row r="50" spans="1:6" ht="12.75">
      <c r="A50" s="135" t="s">
        <v>2</v>
      </c>
      <c r="B50" s="96" t="s">
        <v>216</v>
      </c>
      <c r="C50" s="210">
        <v>12000</v>
      </c>
      <c r="D50" s="210">
        <v>13325</v>
      </c>
      <c r="E50" s="210">
        <v>13325</v>
      </c>
      <c r="F50" s="231"/>
    </row>
    <row r="51" spans="1:6" ht="12.75">
      <c r="A51" s="135" t="s">
        <v>3</v>
      </c>
      <c r="B51" s="97" t="s">
        <v>217</v>
      </c>
      <c r="C51" s="210"/>
      <c r="D51" s="210"/>
      <c r="E51" s="210"/>
      <c r="F51" s="234"/>
    </row>
    <row r="52" spans="1:6" ht="21">
      <c r="A52" s="87" t="s">
        <v>218</v>
      </c>
      <c r="B52" s="87" t="s">
        <v>176</v>
      </c>
      <c r="C52" s="213"/>
      <c r="D52" s="213"/>
      <c r="E52" s="213"/>
      <c r="F52" s="231"/>
    </row>
    <row r="53" spans="1:6" ht="12.75">
      <c r="A53" s="87" t="s">
        <v>221</v>
      </c>
      <c r="B53" s="87" t="s">
        <v>46</v>
      </c>
      <c r="C53" s="211">
        <v>63453</v>
      </c>
      <c r="D53" s="211">
        <v>90725</v>
      </c>
      <c r="E53" s="211">
        <v>93657</v>
      </c>
      <c r="F53" s="231"/>
    </row>
    <row r="54" spans="1:6" ht="12.75">
      <c r="A54" s="90" t="s">
        <v>2</v>
      </c>
      <c r="B54" s="90" t="s">
        <v>357</v>
      </c>
      <c r="C54" s="214">
        <v>3000</v>
      </c>
      <c r="D54" s="214">
        <v>3000</v>
      </c>
      <c r="E54" s="214">
        <v>3000</v>
      </c>
      <c r="F54" s="232"/>
    </row>
    <row r="55" spans="1:6" ht="12.75">
      <c r="A55" s="90"/>
      <c r="B55" s="90" t="s">
        <v>353</v>
      </c>
      <c r="C55" s="215">
        <v>3000</v>
      </c>
      <c r="D55" s="215">
        <v>3000</v>
      </c>
      <c r="E55" s="215">
        <v>3000</v>
      </c>
      <c r="F55" s="234"/>
    </row>
    <row r="56" spans="1:6" ht="12.75">
      <c r="A56" s="90" t="s">
        <v>3</v>
      </c>
      <c r="B56" s="90" t="s">
        <v>219</v>
      </c>
      <c r="C56" s="216">
        <v>19000</v>
      </c>
      <c r="D56" s="216">
        <v>19000</v>
      </c>
      <c r="E56" s="216">
        <v>19000</v>
      </c>
      <c r="F56" s="231"/>
    </row>
    <row r="57" spans="1:6" ht="12.75">
      <c r="A57" s="90"/>
      <c r="B57" s="90" t="s">
        <v>220</v>
      </c>
      <c r="C57" s="215">
        <v>19000</v>
      </c>
      <c r="D57" s="215">
        <v>19000</v>
      </c>
      <c r="E57" s="215">
        <v>19000</v>
      </c>
      <c r="F57" s="231"/>
    </row>
    <row r="58" spans="1:6" ht="12.75">
      <c r="A58" s="87" t="s">
        <v>360</v>
      </c>
      <c r="B58" s="87" t="s">
        <v>244</v>
      </c>
      <c r="C58" s="119">
        <v>85453</v>
      </c>
      <c r="D58" s="119">
        <v>112725</v>
      </c>
      <c r="E58" s="119">
        <v>115657</v>
      </c>
      <c r="F58" s="235"/>
    </row>
    <row r="59" spans="1:6" ht="12.75">
      <c r="A59" s="97" t="s">
        <v>361</v>
      </c>
      <c r="B59" s="97" t="s">
        <v>296</v>
      </c>
      <c r="C59" s="217"/>
      <c r="D59" s="217"/>
      <c r="E59" s="217"/>
      <c r="F59" s="232"/>
    </row>
    <row r="60" spans="1:6" ht="12.75">
      <c r="A60" s="112" t="s">
        <v>362</v>
      </c>
      <c r="B60" s="112" t="s">
        <v>297</v>
      </c>
      <c r="C60" s="218">
        <v>85453</v>
      </c>
      <c r="D60" s="218">
        <v>112725</v>
      </c>
      <c r="E60" s="218">
        <v>115657</v>
      </c>
      <c r="F60" s="236"/>
    </row>
    <row r="61" spans="1:6" ht="12.75">
      <c r="A61" s="245"/>
      <c r="B61" s="245"/>
      <c r="C61" s="242"/>
      <c r="D61" s="242"/>
      <c r="E61" s="242"/>
      <c r="F61" s="236"/>
    </row>
    <row r="62" spans="1:6" ht="12.75">
      <c r="A62" s="245"/>
      <c r="B62" s="245"/>
      <c r="C62" s="242"/>
      <c r="D62" s="242"/>
      <c r="E62" s="242"/>
      <c r="F62" s="236"/>
    </row>
    <row r="63" spans="1:6" ht="12.75">
      <c r="A63" s="245"/>
      <c r="B63" s="245"/>
      <c r="C63" s="242"/>
      <c r="D63" s="242"/>
      <c r="E63" s="242"/>
      <c r="F63" s="236"/>
    </row>
    <row r="64" spans="1:6" ht="12.75">
      <c r="A64" s="245"/>
      <c r="B64" s="245"/>
      <c r="C64" s="242"/>
      <c r="D64" s="242"/>
      <c r="E64" s="242"/>
      <c r="F64" s="236"/>
    </row>
    <row r="65" spans="1:6" ht="12.75">
      <c r="A65" s="245"/>
      <c r="B65" s="245"/>
      <c r="C65" s="242"/>
      <c r="D65" s="242"/>
      <c r="E65" s="242"/>
      <c r="F65" s="236"/>
    </row>
    <row r="66" spans="1:6" ht="12.75">
      <c r="A66" s="245"/>
      <c r="B66" s="245"/>
      <c r="C66" s="242"/>
      <c r="D66" s="242"/>
      <c r="E66" s="242"/>
      <c r="F66" s="236"/>
    </row>
    <row r="67" spans="1:6" ht="12.75">
      <c r="A67" s="245"/>
      <c r="B67" s="245"/>
      <c r="C67" s="242"/>
      <c r="D67" s="242"/>
      <c r="E67" s="242"/>
      <c r="F67" s="236"/>
    </row>
    <row r="68" spans="1:6" ht="12.75">
      <c r="A68" s="245"/>
      <c r="B68" s="245"/>
      <c r="C68" s="242"/>
      <c r="D68" s="242"/>
      <c r="E68" s="242"/>
      <c r="F68" s="236"/>
    </row>
    <row r="69" spans="1:6" ht="12.75">
      <c r="A69" s="245"/>
      <c r="B69" s="245"/>
      <c r="C69" s="242"/>
      <c r="D69" s="242"/>
      <c r="E69" s="242"/>
      <c r="F69" s="236"/>
    </row>
    <row r="70" spans="1:6" ht="12.75">
      <c r="A70" s="13"/>
      <c r="B70" s="13"/>
      <c r="C70" s="219">
        <v>0.08999999999650754</v>
      </c>
      <c r="D70" s="219"/>
      <c r="E70" s="219"/>
      <c r="F70" s="230"/>
    </row>
    <row r="71" spans="1:6" ht="12.75">
      <c r="A71" s="674" t="s">
        <v>11</v>
      </c>
      <c r="B71" s="674"/>
      <c r="C71" s="113"/>
      <c r="D71" s="113"/>
      <c r="E71" s="113"/>
      <c r="F71" s="225"/>
    </row>
    <row r="72" spans="1:6" ht="12.75">
      <c r="A72" s="113"/>
      <c r="B72" s="113"/>
      <c r="C72" s="201"/>
      <c r="D72" s="201"/>
      <c r="E72" s="201"/>
      <c r="F72" s="230"/>
    </row>
    <row r="73" spans="1:6" ht="12.75">
      <c r="A73" s="113"/>
      <c r="B73" s="113"/>
      <c r="C73" s="201"/>
      <c r="D73" s="201"/>
      <c r="E73" s="201"/>
      <c r="F73" s="226"/>
    </row>
    <row r="74" spans="1:6" ht="31.5">
      <c r="A74" s="118" t="s">
        <v>0</v>
      </c>
      <c r="B74" s="118" t="s">
        <v>12</v>
      </c>
      <c r="C74" s="118" t="s">
        <v>365</v>
      </c>
      <c r="D74" s="118" t="s">
        <v>366</v>
      </c>
      <c r="E74" s="118" t="s">
        <v>366</v>
      </c>
      <c r="F74" s="237"/>
    </row>
    <row r="75" spans="1:6" ht="12.75">
      <c r="A75" s="118">
        <v>1</v>
      </c>
      <c r="B75" s="118">
        <v>2</v>
      </c>
      <c r="C75" s="118"/>
      <c r="D75" s="118"/>
      <c r="E75" s="118"/>
      <c r="F75" s="226"/>
    </row>
    <row r="76" spans="1:6" ht="12.75">
      <c r="A76" s="87" t="s">
        <v>2</v>
      </c>
      <c r="B76" s="98" t="s">
        <v>68</v>
      </c>
      <c r="C76" s="119">
        <v>48806.91</v>
      </c>
      <c r="D76" s="119">
        <v>49752</v>
      </c>
      <c r="E76" s="119">
        <v>49961</v>
      </c>
      <c r="F76" s="238"/>
    </row>
    <row r="77" spans="1:6" ht="12.75">
      <c r="A77" s="135" t="s">
        <v>47</v>
      </c>
      <c r="B77" s="89" t="s">
        <v>255</v>
      </c>
      <c r="C77" s="220">
        <v>7844</v>
      </c>
      <c r="D77" s="220">
        <v>8440</v>
      </c>
      <c r="E77" s="220">
        <v>8859</v>
      </c>
      <c r="F77" s="237"/>
    </row>
    <row r="78" spans="1:6" ht="12.75">
      <c r="A78" s="135" t="s">
        <v>48</v>
      </c>
      <c r="B78" s="89" t="s">
        <v>256</v>
      </c>
      <c r="C78" s="220">
        <v>1853.01</v>
      </c>
      <c r="D78" s="220">
        <v>2014</v>
      </c>
      <c r="E78" s="220">
        <v>2046</v>
      </c>
      <c r="F78" s="237"/>
    </row>
    <row r="79" spans="1:6" ht="12.75">
      <c r="A79" s="135" t="s">
        <v>49</v>
      </c>
      <c r="B79" s="89" t="s">
        <v>257</v>
      </c>
      <c r="C79" s="220">
        <v>22520.9</v>
      </c>
      <c r="D79" s="220">
        <v>23860</v>
      </c>
      <c r="E79" s="220">
        <v>22847</v>
      </c>
      <c r="F79" s="237"/>
    </row>
    <row r="80" spans="1:6" ht="12.75">
      <c r="A80" s="135" t="s">
        <v>50</v>
      </c>
      <c r="B80" s="89" t="s">
        <v>36</v>
      </c>
      <c r="C80" s="215"/>
      <c r="D80" s="215"/>
      <c r="E80" s="215"/>
      <c r="F80" s="237"/>
    </row>
    <row r="81" spans="1:6" ht="12.75">
      <c r="A81" s="135" t="s">
        <v>58</v>
      </c>
      <c r="B81" s="89" t="s">
        <v>69</v>
      </c>
      <c r="C81" s="221"/>
      <c r="D81" s="221"/>
      <c r="E81" s="221"/>
      <c r="F81" s="237"/>
    </row>
    <row r="82" spans="1:6" ht="12.75">
      <c r="A82" s="135" t="s">
        <v>51</v>
      </c>
      <c r="B82" s="89" t="s">
        <v>258</v>
      </c>
      <c r="C82" s="220">
        <v>15039</v>
      </c>
      <c r="D82" s="220">
        <v>12484</v>
      </c>
      <c r="E82" s="220">
        <v>12484</v>
      </c>
      <c r="F82" s="237"/>
    </row>
    <row r="83" spans="1:6" ht="12.75">
      <c r="A83" s="135" t="s">
        <v>52</v>
      </c>
      <c r="B83" s="99" t="s">
        <v>319</v>
      </c>
      <c r="C83" s="220">
        <v>0</v>
      </c>
      <c r="D83" s="220">
        <v>480</v>
      </c>
      <c r="E83" s="220">
        <v>680</v>
      </c>
      <c r="F83" s="237"/>
    </row>
    <row r="84" spans="1:6" ht="12.75">
      <c r="A84" s="135" t="s">
        <v>60</v>
      </c>
      <c r="B84" s="99" t="s">
        <v>305</v>
      </c>
      <c r="C84" s="215"/>
      <c r="D84" s="215"/>
      <c r="E84" s="215"/>
      <c r="F84" s="113"/>
    </row>
    <row r="85" spans="1:6" ht="12.75">
      <c r="A85" s="135" t="s">
        <v>61</v>
      </c>
      <c r="B85" s="89" t="s">
        <v>259</v>
      </c>
      <c r="C85" s="220">
        <v>1550</v>
      </c>
      <c r="D85" s="220">
        <v>2474</v>
      </c>
      <c r="E85" s="220">
        <v>3045</v>
      </c>
      <c r="F85" s="237"/>
    </row>
    <row r="86" spans="1:6" ht="22.5">
      <c r="A86" s="135" t="s">
        <v>62</v>
      </c>
      <c r="B86" s="89" t="s">
        <v>193</v>
      </c>
      <c r="C86" s="215"/>
      <c r="D86" s="215"/>
      <c r="E86" s="215"/>
      <c r="F86" s="237"/>
    </row>
    <row r="87" spans="1:6" ht="22.5">
      <c r="A87" s="135" t="s">
        <v>63</v>
      </c>
      <c r="B87" s="89" t="s">
        <v>59</v>
      </c>
      <c r="C87" s="215"/>
      <c r="D87" s="215"/>
      <c r="E87" s="215"/>
      <c r="F87" s="237"/>
    </row>
    <row r="88" spans="1:6" ht="22.5">
      <c r="A88" s="135" t="s">
        <v>65</v>
      </c>
      <c r="B88" s="89" t="s">
        <v>64</v>
      </c>
      <c r="C88" s="215"/>
      <c r="D88" s="215"/>
      <c r="E88" s="215"/>
      <c r="F88" s="239"/>
    </row>
    <row r="89" spans="1:6" ht="12.75">
      <c r="A89" s="87" t="s">
        <v>3</v>
      </c>
      <c r="B89" s="98" t="s">
        <v>171</v>
      </c>
      <c r="C89" s="119">
        <v>19500</v>
      </c>
      <c r="D89" s="119">
        <v>19500</v>
      </c>
      <c r="E89" s="119">
        <v>49231</v>
      </c>
      <c r="F89" s="224"/>
    </row>
    <row r="90" spans="1:6" ht="12.75">
      <c r="A90" s="135" t="s">
        <v>53</v>
      </c>
      <c r="B90" s="89" t="s">
        <v>254</v>
      </c>
      <c r="C90" s="215">
        <v>500</v>
      </c>
      <c r="D90" s="215">
        <v>500</v>
      </c>
      <c r="E90" s="1004">
        <v>500</v>
      </c>
      <c r="F90" s="224"/>
    </row>
    <row r="91" spans="1:6" ht="22.5">
      <c r="A91" s="135" t="s">
        <v>54</v>
      </c>
      <c r="B91" s="89" t="s">
        <v>359</v>
      </c>
      <c r="C91" s="215">
        <v>19000</v>
      </c>
      <c r="D91" s="215">
        <v>19000</v>
      </c>
      <c r="E91" s="1004">
        <v>19000</v>
      </c>
      <c r="F91" s="240"/>
    </row>
    <row r="92" spans="1:6" ht="22.5">
      <c r="A92" s="135" t="s">
        <v>168</v>
      </c>
      <c r="B92" s="89" t="s">
        <v>301</v>
      </c>
      <c r="C92" s="215">
        <v>0</v>
      </c>
      <c r="D92" s="215">
        <v>0</v>
      </c>
      <c r="E92" s="215">
        <v>0</v>
      </c>
      <c r="F92" s="227"/>
    </row>
    <row r="93" spans="1:6" ht="12.75">
      <c r="A93" s="135" t="s">
        <v>169</v>
      </c>
      <c r="B93" s="999" t="s">
        <v>448</v>
      </c>
      <c r="C93" s="997"/>
      <c r="D93" s="997"/>
      <c r="E93" s="1002">
        <v>17113</v>
      </c>
      <c r="F93" s="227"/>
    </row>
    <row r="94" spans="1:6" ht="12.75">
      <c r="A94" s="135" t="s">
        <v>170</v>
      </c>
      <c r="B94" s="1000" t="s">
        <v>449</v>
      </c>
      <c r="C94" s="165"/>
      <c r="D94" s="165"/>
      <c r="E94" s="1003">
        <v>3544</v>
      </c>
      <c r="F94" s="227"/>
    </row>
    <row r="95" spans="1:6" ht="12.75">
      <c r="A95" s="135" t="s">
        <v>302</v>
      </c>
      <c r="B95" s="1000" t="s">
        <v>450</v>
      </c>
      <c r="C95" s="165"/>
      <c r="D95" s="165"/>
      <c r="E95" s="1003">
        <v>2734</v>
      </c>
      <c r="F95" s="230"/>
    </row>
    <row r="96" spans="1:6" ht="12.75">
      <c r="A96" s="135" t="s">
        <v>169</v>
      </c>
      <c r="B96" s="1000" t="s">
        <v>300</v>
      </c>
      <c r="C96" s="165"/>
      <c r="D96" s="165"/>
      <c r="E96" s="1003">
        <v>6340</v>
      </c>
      <c r="F96" s="241"/>
    </row>
    <row r="97" spans="1:6" ht="12.75">
      <c r="A97" s="135" t="s">
        <v>170</v>
      </c>
      <c r="B97" s="89" t="s">
        <v>70</v>
      </c>
      <c r="C97" s="215"/>
      <c r="D97" s="215"/>
      <c r="E97" s="215"/>
      <c r="F97" s="227"/>
    </row>
    <row r="98" spans="1:6" ht="12.75">
      <c r="A98" s="87" t="s">
        <v>4</v>
      </c>
      <c r="B98" s="98" t="s">
        <v>73</v>
      </c>
      <c r="C98" s="119">
        <v>6440</v>
      </c>
      <c r="D98" s="119">
        <v>32767</v>
      </c>
      <c r="E98" s="119">
        <v>5759</v>
      </c>
      <c r="F98" s="227"/>
    </row>
    <row r="99" spans="1:6" ht="12.75">
      <c r="A99" s="136" t="s">
        <v>42</v>
      </c>
      <c r="B99" s="100" t="s">
        <v>17</v>
      </c>
      <c r="C99" s="119">
        <v>6440</v>
      </c>
      <c r="D99" s="119">
        <v>32767</v>
      </c>
      <c r="E99" s="119">
        <v>5759</v>
      </c>
      <c r="F99" s="230"/>
    </row>
    <row r="100" spans="1:6" ht="12.75">
      <c r="A100" s="135"/>
      <c r="B100" s="101" t="s">
        <v>234</v>
      </c>
      <c r="C100" s="215">
        <v>3940</v>
      </c>
      <c r="D100" s="215">
        <v>6814</v>
      </c>
      <c r="E100" s="215">
        <v>5696</v>
      </c>
      <c r="F100" s="227"/>
    </row>
    <row r="101" spans="1:6" ht="12.75">
      <c r="A101" s="135"/>
      <c r="B101" s="89" t="s">
        <v>158</v>
      </c>
      <c r="C101" s="215">
        <v>2500</v>
      </c>
      <c r="D101" s="215">
        <v>25953</v>
      </c>
      <c r="E101" s="215">
        <v>63</v>
      </c>
      <c r="F101" s="230"/>
    </row>
    <row r="102" spans="1:6" ht="12.75">
      <c r="A102" s="136" t="s">
        <v>43</v>
      </c>
      <c r="B102" s="90" t="s">
        <v>18</v>
      </c>
      <c r="C102" s="215"/>
      <c r="D102" s="215"/>
      <c r="E102" s="215"/>
      <c r="F102" s="230"/>
    </row>
    <row r="103" spans="1:6" ht="12.75">
      <c r="A103" s="136"/>
      <c r="B103" s="102" t="s">
        <v>177</v>
      </c>
      <c r="C103" s="215"/>
      <c r="D103" s="215"/>
      <c r="E103" s="215"/>
      <c r="F103" s="230"/>
    </row>
    <row r="104" spans="1:6" ht="12.75">
      <c r="A104" s="135"/>
      <c r="B104" s="101" t="s">
        <v>172</v>
      </c>
      <c r="C104" s="215"/>
      <c r="D104" s="215"/>
      <c r="E104" s="215"/>
      <c r="F104" s="240"/>
    </row>
    <row r="105" spans="1:6" ht="12.75">
      <c r="A105" s="88" t="s">
        <v>5</v>
      </c>
      <c r="B105" s="103" t="s">
        <v>39</v>
      </c>
      <c r="C105" s="215"/>
      <c r="D105" s="215"/>
      <c r="E105" s="215"/>
      <c r="F105" s="230"/>
    </row>
    <row r="106" spans="1:6" ht="12.75">
      <c r="A106" s="88" t="s">
        <v>6</v>
      </c>
      <c r="B106" s="103" t="s">
        <v>40</v>
      </c>
      <c r="C106" s="215"/>
      <c r="D106" s="215"/>
      <c r="E106" s="215"/>
      <c r="F106" s="230"/>
    </row>
    <row r="107" spans="1:6" ht="12.75">
      <c r="A107" s="87" t="s">
        <v>7</v>
      </c>
      <c r="B107" s="98" t="s">
        <v>55</v>
      </c>
      <c r="C107" s="119">
        <v>10706</v>
      </c>
      <c r="D107" s="119">
        <v>10706</v>
      </c>
      <c r="E107" s="119">
        <v>10706</v>
      </c>
      <c r="F107" s="230"/>
    </row>
    <row r="108" spans="1:6" ht="12.75">
      <c r="A108" s="135" t="s">
        <v>44</v>
      </c>
      <c r="B108" s="89" t="s">
        <v>272</v>
      </c>
      <c r="C108" s="215">
        <v>1500</v>
      </c>
      <c r="D108" s="215">
        <v>1500</v>
      </c>
      <c r="E108" s="215">
        <v>1500</v>
      </c>
      <c r="F108" s="230"/>
    </row>
    <row r="109" spans="1:6" ht="12.75">
      <c r="A109" s="135" t="s">
        <v>45</v>
      </c>
      <c r="B109" s="89" t="s">
        <v>310</v>
      </c>
      <c r="C109" s="215">
        <v>9206</v>
      </c>
      <c r="D109" s="215">
        <v>9206</v>
      </c>
      <c r="E109" s="215">
        <v>9206</v>
      </c>
      <c r="F109" s="230"/>
    </row>
    <row r="110" spans="1:6" ht="12.75">
      <c r="A110" s="87" t="s">
        <v>8</v>
      </c>
      <c r="B110" s="98" t="s">
        <v>56</v>
      </c>
      <c r="C110" s="119">
        <v>85452.91</v>
      </c>
      <c r="D110" s="119">
        <v>112725</v>
      </c>
      <c r="E110" s="119">
        <v>115657</v>
      </c>
      <c r="F110" s="230"/>
    </row>
    <row r="111" spans="1:6" ht="12.75">
      <c r="A111" s="104" t="s">
        <v>9</v>
      </c>
      <c r="B111" s="104" t="s">
        <v>298</v>
      </c>
      <c r="C111" s="215"/>
      <c r="D111" s="215"/>
      <c r="E111" s="215"/>
      <c r="F111" s="230"/>
    </row>
    <row r="112" spans="1:6" ht="12.75">
      <c r="A112" s="222" t="s">
        <v>10</v>
      </c>
      <c r="B112" s="222" t="s">
        <v>299</v>
      </c>
      <c r="C112" s="223">
        <v>85452.91</v>
      </c>
      <c r="D112" s="223">
        <v>112725</v>
      </c>
      <c r="E112" s="223">
        <v>115657</v>
      </c>
      <c r="F112" s="230"/>
    </row>
    <row r="113" spans="1:6" ht="12.75">
      <c r="A113" s="201"/>
      <c r="B113" s="201"/>
      <c r="C113" s="201"/>
      <c r="D113" s="202"/>
      <c r="E113" s="202"/>
      <c r="F113" s="240"/>
    </row>
    <row r="114" spans="1:6" ht="12.75">
      <c r="A114" s="729" t="s">
        <v>402</v>
      </c>
      <c r="B114" s="730"/>
      <c r="C114" s="730"/>
      <c r="D114" s="705"/>
      <c r="E114" s="202"/>
      <c r="F114" s="242"/>
    </row>
    <row r="115" spans="1:6" ht="12.75">
      <c r="A115" s="730"/>
      <c r="B115" s="730"/>
      <c r="C115" s="730"/>
      <c r="D115" s="705"/>
      <c r="E115" s="254"/>
      <c r="F115" s="230"/>
    </row>
    <row r="116" spans="1:6" ht="12.75">
      <c r="A116" s="246"/>
      <c r="B116" s="247"/>
      <c r="C116" s="227"/>
      <c r="D116" s="227"/>
      <c r="E116" s="227"/>
      <c r="F116" s="230"/>
    </row>
    <row r="117" spans="1:6" ht="12.75">
      <c r="A117" s="255"/>
      <c r="B117" s="249"/>
      <c r="C117" s="251"/>
      <c r="D117" s="251"/>
      <c r="E117" s="251"/>
      <c r="F117" s="230"/>
    </row>
    <row r="118" spans="1:6" ht="12.75">
      <c r="A118" s="255"/>
      <c r="B118" s="247"/>
      <c r="C118" s="251"/>
      <c r="D118" s="251"/>
      <c r="E118" s="251"/>
      <c r="F118" s="230"/>
    </row>
    <row r="119" spans="1:6" ht="12.75">
      <c r="A119" s="246"/>
      <c r="B119" s="248"/>
      <c r="C119" s="227"/>
      <c r="D119" s="227"/>
      <c r="E119" s="227"/>
      <c r="F119" s="230"/>
    </row>
    <row r="120" spans="1:6" ht="12.75">
      <c r="A120" s="249"/>
      <c r="B120" s="250"/>
      <c r="C120" s="251"/>
      <c r="D120" s="251"/>
      <c r="E120" s="251"/>
      <c r="F120" s="230"/>
    </row>
    <row r="121" spans="1:6" ht="12.75">
      <c r="A121" s="249"/>
      <c r="B121" s="250"/>
      <c r="C121" s="251"/>
      <c r="D121" s="251"/>
      <c r="E121" s="251"/>
      <c r="F121" s="230"/>
    </row>
    <row r="122" spans="1:6" ht="12.75">
      <c r="A122" s="249"/>
      <c r="B122" s="250"/>
      <c r="C122" s="240"/>
      <c r="D122" s="240"/>
      <c r="E122" s="240"/>
      <c r="F122" s="240"/>
    </row>
    <row r="123" spans="1:6" ht="12.75">
      <c r="A123" s="246"/>
      <c r="B123" s="247"/>
      <c r="C123" s="227"/>
      <c r="D123" s="227"/>
      <c r="E123" s="227"/>
      <c r="F123" s="243"/>
    </row>
    <row r="124" spans="1:6" ht="12.75">
      <c r="A124" s="246"/>
      <c r="B124" s="247"/>
      <c r="C124" s="227"/>
      <c r="D124" s="227"/>
      <c r="E124" s="227"/>
      <c r="F124" s="230"/>
    </row>
    <row r="125" spans="1:6" ht="12.75">
      <c r="A125" s="249"/>
      <c r="B125" s="250"/>
      <c r="C125" s="240"/>
      <c r="D125" s="240"/>
      <c r="E125" s="240"/>
      <c r="F125" s="240"/>
    </row>
    <row r="126" spans="1:6" ht="12.75">
      <c r="A126" s="252"/>
      <c r="B126" s="252"/>
      <c r="C126" s="253"/>
      <c r="D126" s="253"/>
      <c r="E126" s="253"/>
      <c r="F126" s="230"/>
    </row>
    <row r="127" spans="1:6" ht="12.75">
      <c r="A127" s="256"/>
      <c r="B127" s="256"/>
      <c r="C127" s="244"/>
      <c r="D127" s="244"/>
      <c r="E127" s="244"/>
      <c r="F127" s="244"/>
    </row>
    <row r="128" spans="1:6" ht="12.75">
      <c r="A128" s="237"/>
      <c r="B128" s="237"/>
      <c r="C128" s="237"/>
      <c r="D128" s="237"/>
      <c r="E128" s="237"/>
      <c r="F128" s="237"/>
    </row>
    <row r="129" spans="1:6" ht="12.75">
      <c r="A129" s="237"/>
      <c r="B129" s="237"/>
      <c r="C129" s="237"/>
      <c r="D129" s="237"/>
      <c r="E129" s="237"/>
      <c r="F129" s="238"/>
    </row>
    <row r="130" spans="1:6" ht="12.75">
      <c r="A130" s="86"/>
      <c r="B130" s="86"/>
      <c r="C130" s="86"/>
      <c r="D130" s="86"/>
      <c r="E130" s="86"/>
      <c r="F130" s="237"/>
    </row>
    <row r="131" spans="1:6" ht="12.75">
      <c r="A131" s="86"/>
      <c r="B131" s="86"/>
      <c r="C131" s="86"/>
      <c r="D131" s="86"/>
      <c r="E131" s="86"/>
      <c r="F131" s="86"/>
    </row>
  </sheetData>
  <sheetProtection/>
  <mergeCells count="5">
    <mergeCell ref="A114:D115"/>
    <mergeCell ref="A1:B1"/>
    <mergeCell ref="A71:B71"/>
    <mergeCell ref="C1:F2"/>
    <mergeCell ref="C3:F4"/>
  </mergeCells>
  <printOptions/>
  <pageMargins left="0.7086614173228347" right="0.11811023622047245" top="0.9448818897637796" bottom="0.35433070866141736" header="0.31496062992125984" footer="0.31496062992125984"/>
  <pageSetup horizontalDpi="600" verticalDpi="600" orientation="portrait" paperSize="9" scale="85" r:id="rId1"/>
  <headerFooter alignWithMargins="0">
    <oddHeader>&amp;C&amp;"Times New Roman CE,Félkövér"Mogyorósbánya Község Önkormányzat
2013. évi költségvetése&amp;R&amp;"Times New Roman CE,Félkövér"1.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6"/>
  <sheetViews>
    <sheetView zoomScale="85" zoomScaleNormal="85" zoomScalePageLayoutView="0" workbookViewId="0" topLeftCell="A1">
      <selection activeCell="M8" sqref="M8"/>
    </sheetView>
  </sheetViews>
  <sheetFormatPr defaultColWidth="9.00390625" defaultRowHeight="12.75"/>
  <cols>
    <col min="1" max="1" width="38.00390625" style="7" bestFit="1" customWidth="1"/>
    <col min="2" max="2" width="10.50390625" style="6" customWidth="1"/>
    <col min="3" max="4" width="12.625" style="6" customWidth="1"/>
    <col min="5" max="5" width="30.50390625" style="6" customWidth="1"/>
    <col min="6" max="6" width="16.625" style="6" customWidth="1"/>
    <col min="7" max="7" width="12.875" style="6" customWidth="1"/>
    <col min="8" max="8" width="11.625" style="6" customWidth="1"/>
    <col min="9" max="9" width="12.875" style="6" customWidth="1"/>
    <col min="10" max="16384" width="9.375" style="6" customWidth="1"/>
  </cols>
  <sheetData>
    <row r="1" spans="1:10" ht="15.75">
      <c r="A1" s="14"/>
      <c r="B1" s="14"/>
      <c r="C1" s="14"/>
      <c r="D1" s="14"/>
      <c r="E1" s="495"/>
      <c r="F1" s="495"/>
      <c r="G1" s="494" t="s">
        <v>403</v>
      </c>
      <c r="H1" s="615"/>
      <c r="I1" s="615"/>
      <c r="J1" s="198"/>
    </row>
    <row r="2" spans="1:10" ht="12.75">
      <c r="A2" s="537" t="s">
        <v>74</v>
      </c>
      <c r="B2" s="537"/>
      <c r="C2" s="537"/>
      <c r="D2" s="537"/>
      <c r="E2" s="537"/>
      <c r="F2" s="537"/>
      <c r="G2" s="615"/>
      <c r="H2" s="615"/>
      <c r="I2" s="615"/>
      <c r="J2" s="292"/>
    </row>
    <row r="3" spans="1:10" ht="12.75">
      <c r="A3" s="537" t="s">
        <v>317</v>
      </c>
      <c r="B3" s="537"/>
      <c r="C3" s="537"/>
      <c r="D3" s="537"/>
      <c r="E3" s="537"/>
      <c r="F3" s="537"/>
      <c r="G3" s="615"/>
      <c r="H3" s="615"/>
      <c r="I3" s="615"/>
      <c r="J3" s="293"/>
    </row>
    <row r="4" spans="1:10" ht="12.75">
      <c r="A4" s="257"/>
      <c r="B4" s="258"/>
      <c r="C4" s="258"/>
      <c r="D4" s="258"/>
      <c r="E4" s="258"/>
      <c r="F4" s="258"/>
      <c r="G4" s="615"/>
      <c r="H4" s="615"/>
      <c r="I4" s="615"/>
      <c r="J4" s="293"/>
    </row>
    <row r="5" spans="1:10" ht="39.75" customHeight="1">
      <c r="A5" s="505" t="s">
        <v>19</v>
      </c>
      <c r="B5" s="505"/>
      <c r="C5" s="505"/>
      <c r="D5" s="505"/>
      <c r="E5" s="505"/>
      <c r="F5" s="505"/>
      <c r="G5" s="259"/>
      <c r="H5" s="260"/>
      <c r="I5" s="260"/>
      <c r="J5" s="260"/>
    </row>
    <row r="6" spans="1:10" ht="13.5" thickBot="1">
      <c r="A6" s="257"/>
      <c r="B6" s="258"/>
      <c r="C6" s="258"/>
      <c r="D6" s="258"/>
      <c r="E6" s="258"/>
      <c r="F6" s="261"/>
      <c r="G6" s="259"/>
      <c r="H6" s="260"/>
      <c r="I6" s="260"/>
      <c r="J6" s="260"/>
    </row>
    <row r="7" spans="1:10" ht="24" customHeight="1" thickBot="1">
      <c r="A7" s="416" t="s">
        <v>15</v>
      </c>
      <c r="B7" s="417"/>
      <c r="C7" s="417"/>
      <c r="D7" s="418"/>
      <c r="E7" s="426" t="s">
        <v>16</v>
      </c>
      <c r="F7" s="427"/>
      <c r="G7" s="428"/>
      <c r="H7" s="429"/>
      <c r="I7" s="260"/>
      <c r="J7" s="260"/>
    </row>
    <row r="8" spans="1:10" s="8" customFormat="1" ht="51">
      <c r="A8" s="262" t="s">
        <v>20</v>
      </c>
      <c r="B8" s="263" t="s">
        <v>365</v>
      </c>
      <c r="C8" s="263" t="s">
        <v>426</v>
      </c>
      <c r="D8" s="263" t="s">
        <v>428</v>
      </c>
      <c r="E8" s="262" t="s">
        <v>20</v>
      </c>
      <c r="F8" s="263" t="s">
        <v>365</v>
      </c>
      <c r="G8" s="263" t="s">
        <v>426</v>
      </c>
      <c r="H8" s="411" t="s">
        <v>428</v>
      </c>
      <c r="I8" s="260"/>
      <c r="J8" s="260"/>
    </row>
    <row r="9" spans="1:10" ht="15.75" customHeight="1">
      <c r="A9" s="264"/>
      <c r="B9" s="265"/>
      <c r="C9" s="265"/>
      <c r="D9" s="408"/>
      <c r="E9" s="264"/>
      <c r="F9" s="266"/>
      <c r="G9" s="266"/>
      <c r="H9" s="412"/>
      <c r="I9" s="260"/>
      <c r="J9" s="260"/>
    </row>
    <row r="10" spans="1:10" ht="31.5" customHeight="1">
      <c r="A10" s="264" t="s">
        <v>21</v>
      </c>
      <c r="B10" s="265">
        <v>2696</v>
      </c>
      <c r="C10" s="265">
        <v>3176</v>
      </c>
      <c r="D10" s="408"/>
      <c r="E10" s="264" t="s">
        <v>22</v>
      </c>
      <c r="F10" s="267">
        <v>7844</v>
      </c>
      <c r="G10" s="267">
        <v>8440</v>
      </c>
      <c r="H10" s="413">
        <v>8440</v>
      </c>
      <c r="I10" s="260"/>
      <c r="J10" s="260"/>
    </row>
    <row r="11" spans="1:10" ht="34.5" customHeight="1">
      <c r="A11" s="264" t="s">
        <v>41</v>
      </c>
      <c r="B11" s="265">
        <v>22104</v>
      </c>
      <c r="C11" s="265">
        <v>22104</v>
      </c>
      <c r="D11" s="408"/>
      <c r="E11" s="264" t="s">
        <v>23</v>
      </c>
      <c r="F11" s="267">
        <v>1853.01</v>
      </c>
      <c r="G11" s="267">
        <v>2014</v>
      </c>
      <c r="H11" s="413">
        <v>2014</v>
      </c>
      <c r="I11" s="260"/>
      <c r="J11" s="260"/>
    </row>
    <row r="12" spans="1:10" ht="15.75" customHeight="1">
      <c r="A12" s="264" t="s">
        <v>37</v>
      </c>
      <c r="B12" s="265">
        <v>15947</v>
      </c>
      <c r="C12" s="265">
        <v>15470</v>
      </c>
      <c r="D12" s="408"/>
      <c r="E12" s="264" t="s">
        <v>24</v>
      </c>
      <c r="F12" s="268">
        <v>22520.9</v>
      </c>
      <c r="G12" s="268">
        <v>23860</v>
      </c>
      <c r="H12" s="414">
        <v>23860</v>
      </c>
      <c r="I12" s="260"/>
      <c r="J12" s="260"/>
    </row>
    <row r="13" spans="1:10" ht="15.75" customHeight="1">
      <c r="A13" s="264" t="s">
        <v>57</v>
      </c>
      <c r="B13" s="265">
        <v>0</v>
      </c>
      <c r="C13" s="265">
        <v>2491</v>
      </c>
      <c r="D13" s="408"/>
      <c r="E13" s="264" t="s">
        <v>36</v>
      </c>
      <c r="F13" s="268">
        <v>0</v>
      </c>
      <c r="G13" s="268">
        <v>0</v>
      </c>
      <c r="H13" s="414">
        <v>0</v>
      </c>
      <c r="I13" s="260"/>
      <c r="J13" s="260"/>
    </row>
    <row r="14" spans="1:10" ht="15.75" customHeight="1">
      <c r="A14" s="264" t="s">
        <v>230</v>
      </c>
      <c r="B14" s="265"/>
      <c r="C14" s="265">
        <v>0</v>
      </c>
      <c r="D14" s="408"/>
      <c r="E14" s="264" t="s">
        <v>66</v>
      </c>
      <c r="F14" s="268">
        <v>15039</v>
      </c>
      <c r="G14" s="268">
        <v>12484</v>
      </c>
      <c r="H14" s="414">
        <v>12484</v>
      </c>
      <c r="I14" s="260"/>
      <c r="J14" s="260"/>
    </row>
    <row r="15" spans="1:10" ht="24.75" customHeight="1">
      <c r="A15" s="264" t="s">
        <v>38</v>
      </c>
      <c r="B15" s="265">
        <v>12000</v>
      </c>
      <c r="C15" s="265">
        <v>13325</v>
      </c>
      <c r="D15" s="408"/>
      <c r="E15" s="264" t="s">
        <v>232</v>
      </c>
      <c r="F15" s="268">
        <v>0</v>
      </c>
      <c r="G15" s="268">
        <v>480</v>
      </c>
      <c r="H15" s="414">
        <v>480</v>
      </c>
      <c r="I15" s="260"/>
      <c r="J15" s="260"/>
    </row>
    <row r="16" spans="1:10" ht="30" customHeight="1">
      <c r="A16" s="264" t="s">
        <v>231</v>
      </c>
      <c r="B16" s="265"/>
      <c r="C16" s="265"/>
      <c r="D16" s="408"/>
      <c r="E16" s="264" t="s">
        <v>67</v>
      </c>
      <c r="F16" s="268">
        <v>1550</v>
      </c>
      <c r="G16" s="268">
        <v>2474</v>
      </c>
      <c r="H16" s="414">
        <v>2474</v>
      </c>
      <c r="I16" s="260"/>
      <c r="J16" s="260"/>
    </row>
    <row r="17" spans="1:10" ht="15.75" customHeight="1">
      <c r="A17" s="269"/>
      <c r="B17" s="265"/>
      <c r="C17" s="265"/>
      <c r="D17" s="408"/>
      <c r="E17" s="264" t="s">
        <v>175</v>
      </c>
      <c r="F17" s="266">
        <v>3940</v>
      </c>
      <c r="G17" s="266">
        <v>6814</v>
      </c>
      <c r="H17" s="412">
        <v>6814</v>
      </c>
      <c r="I17" s="260"/>
      <c r="J17" s="260"/>
    </row>
    <row r="18" spans="1:10" ht="15.75" customHeight="1">
      <c r="A18" s="264"/>
      <c r="B18" s="270"/>
      <c r="C18" s="270"/>
      <c r="D18" s="409"/>
      <c r="E18" s="264" t="s">
        <v>293</v>
      </c>
      <c r="F18" s="266"/>
      <c r="G18" s="266"/>
      <c r="H18" s="412"/>
      <c r="I18" s="260"/>
      <c r="J18" s="260"/>
    </row>
    <row r="19" spans="1:10" ht="15.75" customHeight="1" thickBot="1">
      <c r="A19" s="271" t="s">
        <v>25</v>
      </c>
      <c r="B19" s="272">
        <v>52747</v>
      </c>
      <c r="C19" s="273">
        <f>SUM(C10:C16)</f>
        <v>56566</v>
      </c>
      <c r="D19" s="410"/>
      <c r="E19" s="271" t="s">
        <v>25</v>
      </c>
      <c r="F19" s="274">
        <v>52746.91</v>
      </c>
      <c r="G19" s="274">
        <f>SUM(G10:G17)</f>
        <v>56566</v>
      </c>
      <c r="H19" s="415">
        <f>SUM(H10:H17)</f>
        <v>56566</v>
      </c>
      <c r="I19" s="260"/>
      <c r="J19" s="260"/>
    </row>
    <row r="20" spans="1:10" ht="15.75" customHeight="1">
      <c r="A20" s="275" t="s">
        <v>26</v>
      </c>
      <c r="B20" s="276"/>
      <c r="C20" s="276"/>
      <c r="D20" s="276"/>
      <c r="E20" s="277" t="s">
        <v>27</v>
      </c>
      <c r="F20" s="278">
        <v>0.0900000000037835</v>
      </c>
      <c r="G20" s="278"/>
      <c r="H20" s="260"/>
      <c r="I20" s="260"/>
      <c r="J20" s="260"/>
    </row>
    <row r="21" spans="1:10" ht="15.75" customHeight="1">
      <c r="A21" s="257"/>
      <c r="B21" s="279">
        <v>85453</v>
      </c>
      <c r="C21" s="279">
        <v>112725</v>
      </c>
      <c r="D21" s="279"/>
      <c r="E21" s="280"/>
      <c r="F21" s="279">
        <v>85452.91</v>
      </c>
      <c r="G21" s="281">
        <v>112725</v>
      </c>
      <c r="H21" s="260"/>
      <c r="I21" s="260"/>
      <c r="J21" s="260"/>
    </row>
    <row r="22" spans="1:10" ht="15.75" customHeight="1">
      <c r="A22" s="257"/>
      <c r="B22" s="258"/>
      <c r="C22" s="258"/>
      <c r="D22" s="258"/>
      <c r="E22" s="258"/>
      <c r="F22" s="258"/>
      <c r="G22" s="259"/>
      <c r="H22" s="260"/>
      <c r="I22" s="260"/>
      <c r="J22" s="260"/>
    </row>
    <row r="23" spans="1:9" ht="15.75" customHeight="1">
      <c r="A23" s="729" t="s">
        <v>404</v>
      </c>
      <c r="B23" s="546"/>
      <c r="C23" s="546"/>
      <c r="D23" s="367"/>
      <c r="E23" s="378"/>
      <c r="F23" s="283"/>
      <c r="G23" s="284"/>
      <c r="H23" s="58"/>
      <c r="I23" s="58"/>
    </row>
    <row r="24" spans="1:9" ht="18" customHeight="1">
      <c r="A24" s="377"/>
      <c r="B24" s="377"/>
      <c r="C24" s="377"/>
      <c r="D24" s="377"/>
      <c r="E24" s="378"/>
      <c r="F24" s="285"/>
      <c r="G24" s="286"/>
      <c r="H24" s="286"/>
      <c r="I24" s="58"/>
    </row>
    <row r="25" spans="1:9" ht="18" customHeight="1">
      <c r="A25" s="287"/>
      <c r="B25" s="282"/>
      <c r="C25" s="282"/>
      <c r="D25" s="282"/>
      <c r="E25" s="282"/>
      <c r="F25" s="288"/>
      <c r="G25" s="289"/>
      <c r="H25" s="58"/>
      <c r="I25" s="58"/>
    </row>
    <row r="26" spans="1:9" ht="12.75">
      <c r="A26" s="61"/>
      <c r="B26" s="290"/>
      <c r="C26" s="290"/>
      <c r="D26" s="290"/>
      <c r="E26" s="290"/>
      <c r="F26" s="291"/>
      <c r="G26" s="290"/>
      <c r="H26" s="290"/>
      <c r="I26" s="58"/>
    </row>
  </sheetData>
  <sheetProtection/>
  <mergeCells count="7">
    <mergeCell ref="A23:C23"/>
    <mergeCell ref="A3:F3"/>
    <mergeCell ref="A5:F5"/>
    <mergeCell ref="G1:I4"/>
    <mergeCell ref="E1:F1"/>
    <mergeCell ref="A2:F2"/>
    <mergeCell ref="E7:H7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23"/>
  <sheetViews>
    <sheetView zoomScalePageLayoutView="0" workbookViewId="0" topLeftCell="A1">
      <selection activeCell="M9" sqref="M9:M10"/>
    </sheetView>
  </sheetViews>
  <sheetFormatPr defaultColWidth="9.00390625" defaultRowHeight="12.75"/>
  <cols>
    <col min="1" max="1" width="45.00390625" style="7" customWidth="1"/>
    <col min="2" max="2" width="11.125" style="6" customWidth="1"/>
    <col min="3" max="3" width="12.50390625" style="6" customWidth="1"/>
    <col min="4" max="4" width="10.50390625" style="6" customWidth="1"/>
    <col min="5" max="5" width="24.125" style="6" bestFit="1" customWidth="1"/>
    <col min="6" max="6" width="11.375" style="6" customWidth="1"/>
    <col min="7" max="7" width="10.875" style="6" customWidth="1"/>
    <col min="8" max="8" width="11.00390625" style="6" customWidth="1"/>
    <col min="9" max="16384" width="9.375" style="6" customWidth="1"/>
  </cols>
  <sheetData>
    <row r="1" spans="1:6" ht="15.75" customHeight="1">
      <c r="A1" s="14"/>
      <c r="B1" s="14"/>
      <c r="C1" s="404" t="s">
        <v>405</v>
      </c>
      <c r="D1" s="404"/>
      <c r="E1" s="615"/>
      <c r="F1" s="615"/>
    </row>
    <row r="2" spans="1:6" ht="15.75">
      <c r="A2" s="14"/>
      <c r="B2" s="14"/>
      <c r="C2" s="615"/>
      <c r="D2" s="615"/>
      <c r="E2" s="615"/>
      <c r="F2" s="615"/>
    </row>
    <row r="3" spans="1:6" ht="15.75">
      <c r="A3" s="390" t="s">
        <v>74</v>
      </c>
      <c r="B3" s="390"/>
      <c r="C3" s="390"/>
      <c r="D3" s="390"/>
      <c r="E3" s="390"/>
      <c r="F3" s="390"/>
    </row>
    <row r="4" spans="1:6" ht="15.75">
      <c r="A4" s="390" t="str">
        <f>'Működési bevét 2.'!A3:I3</f>
        <v>2013. évi költségvetés</v>
      </c>
      <c r="B4" s="390"/>
      <c r="C4" s="390"/>
      <c r="D4" s="390"/>
      <c r="E4" s="390"/>
      <c r="F4" s="390"/>
    </row>
    <row r="5" spans="1:5" ht="15.75">
      <c r="A5" s="15"/>
      <c r="B5" s="15"/>
      <c r="C5" s="15"/>
      <c r="D5" s="15"/>
      <c r="E5" s="15"/>
    </row>
    <row r="6" spans="1:6" ht="39.75" customHeight="1">
      <c r="A6" s="407" t="s">
        <v>28</v>
      </c>
      <c r="B6" s="407"/>
      <c r="C6" s="407"/>
      <c r="D6" s="407"/>
      <c r="E6" s="407"/>
      <c r="F6" s="407"/>
    </row>
    <row r="7" ht="13.5" thickBot="1">
      <c r="F7" s="327"/>
    </row>
    <row r="8" spans="1:8" ht="24" customHeight="1" thickBot="1">
      <c r="A8" s="420" t="s">
        <v>15</v>
      </c>
      <c r="B8" s="421"/>
      <c r="C8" s="421"/>
      <c r="D8" s="422"/>
      <c r="E8" s="405" t="s">
        <v>16</v>
      </c>
      <c r="F8" s="405"/>
      <c r="G8" s="406"/>
      <c r="H8" s="423"/>
    </row>
    <row r="9" spans="1:8" s="8" customFormat="1" ht="35.25" customHeight="1">
      <c r="A9" s="430" t="s">
        <v>20</v>
      </c>
      <c r="B9" s="419" t="s">
        <v>365</v>
      </c>
      <c r="C9" s="419" t="s">
        <v>426</v>
      </c>
      <c r="D9" s="431" t="s">
        <v>428</v>
      </c>
      <c r="E9" s="439" t="s">
        <v>20</v>
      </c>
      <c r="F9" s="440" t="s">
        <v>365</v>
      </c>
      <c r="G9" s="440" t="s">
        <v>429</v>
      </c>
      <c r="H9" s="441" t="s">
        <v>427</v>
      </c>
    </row>
    <row r="10" spans="1:8" ht="27.75" customHeight="1">
      <c r="A10" s="432" t="s">
        <v>33</v>
      </c>
      <c r="B10" s="2"/>
      <c r="C10" s="2"/>
      <c r="D10" s="433"/>
      <c r="E10" s="442" t="s">
        <v>233</v>
      </c>
      <c r="F10" s="55"/>
      <c r="G10" s="55"/>
      <c r="H10" s="443"/>
    </row>
    <row r="11" spans="1:8" ht="27.75" customHeight="1">
      <c r="A11" s="432" t="s">
        <v>34</v>
      </c>
      <c r="B11" s="2">
        <f>'Fő tábla 1.'!F31</f>
        <v>0</v>
      </c>
      <c r="C11" s="2"/>
      <c r="D11" s="433"/>
      <c r="E11" s="432" t="s">
        <v>173</v>
      </c>
      <c r="F11" s="2">
        <v>19500</v>
      </c>
      <c r="G11" s="2">
        <v>19500</v>
      </c>
      <c r="H11" s="433">
        <v>19500</v>
      </c>
    </row>
    <row r="12" spans="1:8" ht="27.75" customHeight="1">
      <c r="A12" s="434" t="s">
        <v>356</v>
      </c>
      <c r="B12" s="2">
        <v>3000</v>
      </c>
      <c r="C12" s="2">
        <v>3000</v>
      </c>
      <c r="D12" s="433">
        <v>3000</v>
      </c>
      <c r="E12" s="432" t="s">
        <v>174</v>
      </c>
      <c r="F12" s="2">
        <f>'Fő tábla 1.'!F109</f>
        <v>0</v>
      </c>
      <c r="G12" s="2">
        <f>'Fő tábla 1.'!G109</f>
        <v>0</v>
      </c>
      <c r="H12" s="433">
        <f>'Fő tábla 1.'!H109</f>
        <v>0</v>
      </c>
    </row>
    <row r="13" spans="1:8" ht="15.75" customHeight="1">
      <c r="A13" s="432" t="s">
        <v>248</v>
      </c>
      <c r="B13" s="2">
        <v>10706</v>
      </c>
      <c r="C13" s="2">
        <v>10706</v>
      </c>
      <c r="D13" s="433">
        <v>10706</v>
      </c>
      <c r="E13" s="432" t="s">
        <v>175</v>
      </c>
      <c r="F13" s="55">
        <v>2500</v>
      </c>
      <c r="G13" s="55">
        <v>25953</v>
      </c>
      <c r="H13" s="443">
        <v>25953</v>
      </c>
    </row>
    <row r="14" spans="1:8" ht="24" customHeight="1">
      <c r="A14" s="432" t="s">
        <v>393</v>
      </c>
      <c r="B14" s="2"/>
      <c r="C14" s="2">
        <v>23453</v>
      </c>
      <c r="D14" s="433">
        <v>23453</v>
      </c>
      <c r="E14" s="432" t="s">
        <v>166</v>
      </c>
      <c r="F14" s="2">
        <v>1500</v>
      </c>
      <c r="G14" s="2">
        <v>1500</v>
      </c>
      <c r="H14" s="433">
        <v>1500</v>
      </c>
    </row>
    <row r="15" spans="1:8" ht="15.75" customHeight="1">
      <c r="A15" s="432" t="s">
        <v>38</v>
      </c>
      <c r="B15" s="2">
        <f>'Fő tábla 1.'!F57</f>
        <v>0</v>
      </c>
      <c r="C15" s="2">
        <f>'Fő tábla 1.'!G57</f>
        <v>0</v>
      </c>
      <c r="D15" s="433">
        <f>'Fő tábla 1.'!H57</f>
        <v>0</v>
      </c>
      <c r="E15" s="432" t="s">
        <v>303</v>
      </c>
      <c r="F15" s="2">
        <v>9206</v>
      </c>
      <c r="G15" s="2">
        <v>9206</v>
      </c>
      <c r="H15" s="433">
        <v>9206</v>
      </c>
    </row>
    <row r="16" spans="1:8" ht="15.75" customHeight="1">
      <c r="A16" s="434" t="s">
        <v>249</v>
      </c>
      <c r="B16" s="2">
        <v>19000</v>
      </c>
      <c r="C16" s="2">
        <v>19000</v>
      </c>
      <c r="D16" s="433">
        <v>19000</v>
      </c>
      <c r="E16" s="432"/>
      <c r="F16" s="55"/>
      <c r="G16" s="55"/>
      <c r="H16" s="443"/>
    </row>
    <row r="17" spans="1:8" ht="15.75" customHeight="1">
      <c r="A17" s="432"/>
      <c r="B17" s="2"/>
      <c r="C17" s="2"/>
      <c r="D17" s="433"/>
      <c r="E17" s="432"/>
      <c r="F17" s="55"/>
      <c r="G17" s="55"/>
      <c r="H17" s="443"/>
    </row>
    <row r="18" spans="1:8" ht="18" customHeight="1" thickBot="1">
      <c r="A18" s="435" t="s">
        <v>25</v>
      </c>
      <c r="B18" s="436">
        <f>SUM(B10:B17)</f>
        <v>32706</v>
      </c>
      <c r="C18" s="436">
        <f>SUM(C10:C17)</f>
        <v>56159</v>
      </c>
      <c r="D18" s="437">
        <f>SUM(D10:D17)</f>
        <v>56159</v>
      </c>
      <c r="E18" s="435" t="s">
        <v>25</v>
      </c>
      <c r="F18" s="436">
        <f>SUM(F10:F17)</f>
        <v>32706</v>
      </c>
      <c r="G18" s="436">
        <f>SUM(G10:G17)</f>
        <v>56159</v>
      </c>
      <c r="H18" s="437">
        <f>SUM(H10:H17)</f>
        <v>56159</v>
      </c>
    </row>
    <row r="19" spans="1:8" ht="18" customHeight="1">
      <c r="A19" s="424" t="s">
        <v>26</v>
      </c>
      <c r="B19" s="425"/>
      <c r="C19" s="425"/>
      <c r="D19" s="425"/>
      <c r="E19" s="438" t="s">
        <v>27</v>
      </c>
      <c r="F19" s="425" t="str">
        <f>IF(((B18-F18)&gt;0),B18-F18,"----")</f>
        <v>----</v>
      </c>
      <c r="G19" s="425" t="str">
        <f>IF(((C18-G18)&gt;0),C18-G18,"----")</f>
        <v>----</v>
      </c>
      <c r="H19" s="425" t="str">
        <f>IF(((D18-H18)&gt;0),D18-H18,"----")</f>
        <v>----</v>
      </c>
    </row>
    <row r="21" ht="12" customHeight="1"/>
    <row r="22" spans="1:5" ht="12.75">
      <c r="A22" s="729" t="s">
        <v>406</v>
      </c>
      <c r="B22" s="730"/>
      <c r="C22" s="730"/>
      <c r="D22" s="730"/>
      <c r="E22" s="705"/>
    </row>
    <row r="23" spans="1:5" ht="12.75">
      <c r="A23" s="730"/>
      <c r="B23" s="730"/>
      <c r="C23" s="730"/>
      <c r="D23" s="730"/>
      <c r="E23" s="705"/>
    </row>
  </sheetData>
  <sheetProtection/>
  <mergeCells count="6">
    <mergeCell ref="A22:E23"/>
    <mergeCell ref="C1:F2"/>
    <mergeCell ref="E8:G8"/>
    <mergeCell ref="A6:F6"/>
    <mergeCell ref="A3:F3"/>
    <mergeCell ref="A4:F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zoomScalePageLayoutView="0" workbookViewId="0" topLeftCell="A1">
      <selection activeCell="A4" sqref="A4:C5"/>
    </sheetView>
  </sheetViews>
  <sheetFormatPr defaultColWidth="9.00390625" defaultRowHeight="12.75"/>
  <cols>
    <col min="1" max="1" width="111.875" style="0" customWidth="1"/>
    <col min="2" max="2" width="18.625" style="0" customWidth="1"/>
    <col min="3" max="3" width="17.125" style="0" customWidth="1"/>
  </cols>
  <sheetData>
    <row r="1" spans="1:2" ht="14.25">
      <c r="A1" s="393" t="s">
        <v>349</v>
      </c>
      <c r="B1" s="393"/>
    </row>
    <row r="2" spans="1:3" ht="12.75">
      <c r="A2" s="394" t="s">
        <v>372</v>
      </c>
      <c r="B2" s="394"/>
      <c r="C2" s="394"/>
    </row>
    <row r="3" spans="1:2" ht="14.25">
      <c r="A3" s="393"/>
      <c r="B3" s="393"/>
    </row>
    <row r="4" spans="1:8" ht="18.75" customHeight="1">
      <c r="A4" s="391" t="s">
        <v>351</v>
      </c>
      <c r="B4" s="391"/>
      <c r="D4" s="184"/>
      <c r="E4" s="184"/>
      <c r="F4" s="184"/>
      <c r="G4" s="184"/>
      <c r="H4" s="184"/>
    </row>
    <row r="5" spans="1:3" ht="22.5">
      <c r="A5" s="392" t="s">
        <v>342</v>
      </c>
      <c r="B5" s="392"/>
      <c r="C5" s="183"/>
    </row>
    <row r="6" spans="1:2" ht="12.75">
      <c r="A6" s="168"/>
      <c r="B6" s="169"/>
    </row>
    <row r="7" spans="1:2" ht="16.5" thickBot="1">
      <c r="A7" s="171" t="s">
        <v>322</v>
      </c>
      <c r="B7" s="170"/>
    </row>
    <row r="8" spans="1:3" ht="13.5" thickBot="1">
      <c r="A8" s="185"/>
      <c r="B8" s="342" t="s">
        <v>390</v>
      </c>
      <c r="C8" s="342" t="s">
        <v>391</v>
      </c>
    </row>
    <row r="9" spans="1:3" ht="14.25">
      <c r="A9" s="172" t="s">
        <v>20</v>
      </c>
      <c r="B9" s="173" t="s">
        <v>323</v>
      </c>
      <c r="C9" s="173" t="s">
        <v>323</v>
      </c>
    </row>
    <row r="10" spans="1:3" ht="15">
      <c r="A10" s="186" t="s">
        <v>324</v>
      </c>
      <c r="B10" s="341">
        <f>'[1]GLOBÁLIS'!J13</f>
        <v>10834316</v>
      </c>
      <c r="C10" s="341">
        <v>10220267</v>
      </c>
    </row>
    <row r="11" spans="1:3" ht="15">
      <c r="A11" s="187" t="s">
        <v>325</v>
      </c>
      <c r="B11" s="174">
        <f>'[1]GLOBÁLIS'!J14</f>
        <v>10834316</v>
      </c>
      <c r="C11" s="174">
        <v>10220267</v>
      </c>
    </row>
    <row r="12" spans="1:3" ht="15">
      <c r="A12" s="187" t="s">
        <v>326</v>
      </c>
      <c r="B12" s="174">
        <f>'[1]GLOBÁLIS'!J15</f>
        <v>0</v>
      </c>
      <c r="C12" s="174">
        <v>0</v>
      </c>
    </row>
    <row r="13" spans="1:3" ht="15">
      <c r="A13" s="187" t="s">
        <v>327</v>
      </c>
      <c r="B13" s="175">
        <f>'[1]GLOBÁLIS'!J16</f>
        <v>4163694</v>
      </c>
      <c r="C13" s="175">
        <v>4163694</v>
      </c>
    </row>
    <row r="14" spans="1:3" ht="15">
      <c r="A14" s="187" t="s">
        <v>328</v>
      </c>
      <c r="B14" s="174">
        <f>'[1]GLOBÁLIS'!J21</f>
        <v>6607180</v>
      </c>
      <c r="C14" s="174">
        <v>6607180</v>
      </c>
    </row>
    <row r="15" spans="1:3" ht="15">
      <c r="A15" s="187" t="s">
        <v>329</v>
      </c>
      <c r="B15" s="175">
        <f>'[1]GLOBÁLIS'!J22</f>
        <v>8390830</v>
      </c>
      <c r="C15" s="175">
        <v>7776781</v>
      </c>
    </row>
    <row r="16" spans="1:3" ht="15">
      <c r="A16" s="187" t="s">
        <v>330</v>
      </c>
      <c r="B16" s="174">
        <f>'[1]GLOBÁLIS'!J23</f>
        <v>3000000</v>
      </c>
      <c r="C16" s="174">
        <v>3000000</v>
      </c>
    </row>
    <row r="17" spans="1:3" ht="15">
      <c r="A17" s="187" t="s">
        <v>331</v>
      </c>
      <c r="B17" s="174">
        <f>SUM(B15:B16)</f>
        <v>11390830</v>
      </c>
      <c r="C17" s="174">
        <v>11390</v>
      </c>
    </row>
    <row r="18" spans="1:3" ht="15">
      <c r="A18" s="187" t="s">
        <v>332</v>
      </c>
      <c r="B18" s="174">
        <f>'[1]GLOBÁLIS'!J24</f>
        <v>0</v>
      </c>
      <c r="C18" s="174">
        <v>0</v>
      </c>
    </row>
    <row r="19" spans="1:3" ht="14.25">
      <c r="A19" s="188" t="s">
        <v>333</v>
      </c>
      <c r="B19" s="175">
        <f>B17+B18</f>
        <v>11390830</v>
      </c>
      <c r="C19" s="175">
        <v>10776781</v>
      </c>
    </row>
    <row r="20" spans="1:3" ht="15">
      <c r="A20" s="186" t="s">
        <v>334</v>
      </c>
      <c r="B20" s="176">
        <f>'[1]KÖZOKTATÁS'!R57+'[1]KÖZOKTATÁS'!R58</f>
        <v>0</v>
      </c>
      <c r="C20" s="176">
        <v>0</v>
      </c>
    </row>
    <row r="21" spans="1:3" ht="15">
      <c r="A21" s="189" t="s">
        <v>335</v>
      </c>
      <c r="B21" s="176">
        <f>+'[1]KÖZOKTATÁS'!R59</f>
        <v>2550000</v>
      </c>
      <c r="C21" s="176">
        <v>2550000</v>
      </c>
    </row>
    <row r="22" spans="1:3" ht="15">
      <c r="A22" s="190" t="s">
        <v>336</v>
      </c>
      <c r="B22" s="176">
        <f>'[1]KÖZOKTATÁS'!R78+'[1]KÖZOKTATÁS'!R79</f>
        <v>0</v>
      </c>
      <c r="C22" s="176">
        <v>0</v>
      </c>
    </row>
    <row r="23" spans="1:3" ht="14.25">
      <c r="A23" s="191" t="s">
        <v>337</v>
      </c>
      <c r="B23" s="177">
        <f>SUM(B21:B22)</f>
        <v>2550000</v>
      </c>
      <c r="C23" s="177">
        <v>2550000</v>
      </c>
    </row>
    <row r="24" spans="1:3" ht="15">
      <c r="A24" s="192" t="s">
        <v>338</v>
      </c>
      <c r="B24" s="176">
        <f>+'[1]SZOCIÁLIS'!L13</f>
        <v>994525.9999999999</v>
      </c>
      <c r="C24" s="176">
        <v>994526</v>
      </c>
    </row>
    <row r="25" spans="1:3" ht="15" thickBot="1">
      <c r="A25" s="193" t="s">
        <v>339</v>
      </c>
      <c r="B25" s="177">
        <f>SUM(B24)</f>
        <v>994525.9999999999</v>
      </c>
      <c r="C25" s="177">
        <v>994526</v>
      </c>
    </row>
    <row r="26" spans="1:3" ht="15">
      <c r="A26" s="192" t="s">
        <v>340</v>
      </c>
      <c r="B26" s="178">
        <f>SUM('[1]KULTURÁLIS'!L13:L20)</f>
        <v>1011180</v>
      </c>
      <c r="C26" s="178">
        <v>1011180</v>
      </c>
    </row>
    <row r="27" spans="1:3" ht="15.75" thickBot="1">
      <c r="A27" s="192"/>
      <c r="B27" s="179">
        <f>SUM('[1]KULTURÁLIS'!L21,'[1]KULTURÁLIS'!L28,'[1]KULTURÁLIS'!L35)</f>
        <v>0</v>
      </c>
      <c r="C27" s="179">
        <v>0</v>
      </c>
    </row>
    <row r="28" spans="1:3" ht="15" thickBot="1">
      <c r="A28" s="194" t="s">
        <v>341</v>
      </c>
      <c r="B28" s="180">
        <f>B26+B27</f>
        <v>1011180</v>
      </c>
      <c r="C28" s="180">
        <v>1011180</v>
      </c>
    </row>
    <row r="29" spans="1:3" ht="15" thickBot="1">
      <c r="A29" s="195"/>
      <c r="B29" s="181"/>
      <c r="C29" s="181"/>
    </row>
    <row r="30" spans="1:3" ht="16.5" thickBot="1">
      <c r="A30" s="340" t="s">
        <v>343</v>
      </c>
      <c r="B30" s="182">
        <f>B28+B25+B23+B19</f>
        <v>15946536</v>
      </c>
      <c r="C30" s="182">
        <f>C28+C25+C23+C19</f>
        <v>15332487</v>
      </c>
    </row>
    <row r="32" spans="1:4" ht="12.75">
      <c r="A32" s="729" t="s">
        <v>407</v>
      </c>
      <c r="B32" s="730"/>
      <c r="C32" s="730"/>
      <c r="D32" s="705"/>
    </row>
    <row r="33" spans="1:4" ht="12.75">
      <c r="A33" s="730"/>
      <c r="B33" s="730"/>
      <c r="C33" s="730"/>
      <c r="D33" s="705"/>
    </row>
  </sheetData>
  <sheetProtection/>
  <mergeCells count="6">
    <mergeCell ref="A32:D33"/>
    <mergeCell ref="A4:B4"/>
    <mergeCell ref="A5:B5"/>
    <mergeCell ref="A1:B1"/>
    <mergeCell ref="A2:C2"/>
    <mergeCell ref="A3:B3"/>
  </mergeCells>
  <printOptions/>
  <pageMargins left="0.3937007874015748" right="0.1968503937007874" top="0.98425196850393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T21"/>
  <sheetViews>
    <sheetView zoomScalePageLayoutView="0" workbookViewId="0" topLeftCell="A1">
      <selection activeCell="S18" sqref="S18"/>
    </sheetView>
  </sheetViews>
  <sheetFormatPr defaultColWidth="9.00390625" defaultRowHeight="12.75"/>
  <cols>
    <col min="1" max="1" width="24.875" style="0" customWidth="1"/>
    <col min="2" max="3" width="6.625" style="0" customWidth="1"/>
    <col min="4" max="4" width="6.50390625" style="0" customWidth="1"/>
    <col min="5" max="6" width="7.125" style="0" customWidth="1"/>
    <col min="7" max="7" width="7.875" style="0" customWidth="1"/>
    <col min="8" max="8" width="6.50390625" style="0" customWidth="1"/>
    <col min="9" max="9" width="6.375" style="0" customWidth="1"/>
    <col min="10" max="10" width="7.00390625" style="0" customWidth="1"/>
    <col min="11" max="12" width="7.875" style="0" customWidth="1"/>
    <col min="14" max="14" width="7.00390625" style="0" customWidth="1"/>
    <col min="15" max="15" width="7.375" style="0" customWidth="1"/>
    <col min="16" max="16" width="7.625" style="0" customWidth="1"/>
    <col min="17" max="18" width="7.375" style="0" customWidth="1"/>
  </cols>
  <sheetData>
    <row r="1" spans="1:20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328"/>
      <c r="O1" s="328"/>
      <c r="P1" s="328"/>
      <c r="Q1" s="328"/>
      <c r="R1" s="328"/>
      <c r="S1" s="394" t="s">
        <v>155</v>
      </c>
      <c r="T1" s="394"/>
    </row>
    <row r="2" spans="1:20" ht="15.75">
      <c r="A2" s="16"/>
      <c r="B2" s="16"/>
      <c r="C2" s="16"/>
      <c r="D2" s="16"/>
      <c r="E2" s="16"/>
      <c r="F2" s="16"/>
      <c r="G2" s="77"/>
      <c r="H2" s="77"/>
      <c r="I2" s="77"/>
      <c r="J2" s="77"/>
      <c r="K2" s="77"/>
      <c r="L2" s="77"/>
      <c r="M2" s="77"/>
      <c r="N2" s="21"/>
      <c r="O2" s="21"/>
      <c r="P2" s="21"/>
      <c r="Q2" s="353" t="s">
        <v>372</v>
      </c>
      <c r="R2" s="353"/>
      <c r="S2" s="353"/>
      <c r="T2" s="353"/>
    </row>
    <row r="3" spans="1:18" ht="15.75">
      <c r="A3" s="746" t="s">
        <v>74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</row>
    <row r="4" spans="1:18" ht="15.75">
      <c r="A4" s="746" t="s">
        <v>317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</row>
    <row r="5" spans="1:17" ht="15.75">
      <c r="A5" s="49"/>
      <c r="B5" s="49"/>
      <c r="C5" s="49"/>
      <c r="D5" s="49"/>
      <c r="E5" s="48"/>
      <c r="F5" s="48"/>
      <c r="G5" s="48"/>
      <c r="H5" s="48"/>
      <c r="I5" s="48"/>
      <c r="J5" s="48"/>
      <c r="K5" s="47"/>
      <c r="L5" s="47"/>
      <c r="M5" s="47"/>
      <c r="N5" s="47"/>
      <c r="O5" s="47"/>
      <c r="P5" s="47"/>
      <c r="Q5" s="49"/>
    </row>
    <row r="6" spans="1:18" ht="15.75">
      <c r="A6" s="747" t="s">
        <v>76</v>
      </c>
      <c r="B6" s="747"/>
      <c r="C6" s="747"/>
      <c r="D6" s="747"/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  <c r="P6" s="747"/>
      <c r="Q6" s="747"/>
      <c r="R6" s="747"/>
    </row>
    <row r="7" spans="1:17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7:19" ht="16.5" thickBot="1">
      <c r="Q8" s="400"/>
      <c r="R8" s="400"/>
      <c r="S8" s="444" t="s">
        <v>246</v>
      </c>
    </row>
    <row r="9" spans="1:19" ht="12.75">
      <c r="A9" s="401" t="s">
        <v>20</v>
      </c>
      <c r="B9" s="403" t="s">
        <v>432</v>
      </c>
      <c r="C9" s="382"/>
      <c r="D9" s="383"/>
      <c r="E9" s="357" t="s">
        <v>77</v>
      </c>
      <c r="F9" s="358"/>
      <c r="G9" s="359"/>
      <c r="H9" s="360" t="s">
        <v>433</v>
      </c>
      <c r="I9" s="361"/>
      <c r="J9" s="731"/>
      <c r="K9" s="735" t="s">
        <v>392</v>
      </c>
      <c r="L9" s="736"/>
      <c r="M9" s="737"/>
      <c r="N9" s="739" t="s">
        <v>78</v>
      </c>
      <c r="O9" s="740"/>
      <c r="P9" s="740"/>
      <c r="Q9" s="741" t="s">
        <v>15</v>
      </c>
      <c r="R9" s="740"/>
      <c r="S9" s="742"/>
    </row>
    <row r="10" spans="1:19" ht="27.75" customHeight="1" thickBot="1">
      <c r="A10" s="402"/>
      <c r="B10" s="384"/>
      <c r="C10" s="385"/>
      <c r="D10" s="356"/>
      <c r="E10" s="743" t="s">
        <v>277</v>
      </c>
      <c r="F10" s="744"/>
      <c r="G10" s="745"/>
      <c r="H10" s="732"/>
      <c r="I10" s="733"/>
      <c r="J10" s="734"/>
      <c r="K10" s="738"/>
      <c r="L10" s="385"/>
      <c r="M10" s="356"/>
      <c r="N10" s="395" t="s">
        <v>278</v>
      </c>
      <c r="O10" s="396"/>
      <c r="P10" s="396"/>
      <c r="Q10" s="397" t="s">
        <v>167</v>
      </c>
      <c r="R10" s="398"/>
      <c r="S10" s="399"/>
    </row>
    <row r="11" spans="1:19" ht="12.75">
      <c r="A11" s="447"/>
      <c r="B11" s="448" t="s">
        <v>274</v>
      </c>
      <c r="C11" s="449" t="s">
        <v>435</v>
      </c>
      <c r="D11" s="450" t="s">
        <v>447</v>
      </c>
      <c r="E11" s="451" t="s">
        <v>274</v>
      </c>
      <c r="F11" s="449" t="s">
        <v>435</v>
      </c>
      <c r="G11" s="450" t="s">
        <v>447</v>
      </c>
      <c r="H11" s="452" t="s">
        <v>274</v>
      </c>
      <c r="I11" s="449" t="s">
        <v>435</v>
      </c>
      <c r="J11" s="450" t="s">
        <v>447</v>
      </c>
      <c r="K11" s="451" t="s">
        <v>274</v>
      </c>
      <c r="L11" s="449" t="s">
        <v>435</v>
      </c>
      <c r="M11" s="450" t="s">
        <v>447</v>
      </c>
      <c r="N11" s="451" t="s">
        <v>274</v>
      </c>
      <c r="O11" s="449" t="s">
        <v>435</v>
      </c>
      <c r="P11" s="450" t="s">
        <v>447</v>
      </c>
      <c r="Q11" s="453" t="s">
        <v>274</v>
      </c>
      <c r="R11" s="449" t="s">
        <v>435</v>
      </c>
      <c r="S11" s="450" t="s">
        <v>447</v>
      </c>
    </row>
    <row r="12" spans="1:19" ht="27.75" customHeight="1">
      <c r="A12" s="454" t="s">
        <v>430</v>
      </c>
      <c r="B12" s="362"/>
      <c r="C12" s="455"/>
      <c r="D12" s="362">
        <v>1028</v>
      </c>
      <c r="E12" s="456"/>
      <c r="F12" s="457"/>
      <c r="G12" s="458"/>
      <c r="H12" s="458"/>
      <c r="I12" s="458"/>
      <c r="J12" s="458"/>
      <c r="K12" s="457"/>
      <c r="L12" s="457"/>
      <c r="M12" s="459"/>
      <c r="N12" s="457"/>
      <c r="O12" s="457"/>
      <c r="P12" s="460"/>
      <c r="Q12" s="461"/>
      <c r="R12" s="456"/>
      <c r="S12" s="492">
        <v>1028</v>
      </c>
    </row>
    <row r="13" spans="1:19" ht="27.75" customHeight="1">
      <c r="A13" s="454" t="s">
        <v>431</v>
      </c>
      <c r="B13" s="362"/>
      <c r="C13" s="455"/>
      <c r="D13" s="362">
        <v>110</v>
      </c>
      <c r="E13" s="456"/>
      <c r="F13" s="456"/>
      <c r="G13" s="462"/>
      <c r="H13" s="462"/>
      <c r="I13" s="462"/>
      <c r="J13" s="462"/>
      <c r="K13" s="456"/>
      <c r="L13" s="456"/>
      <c r="M13" s="463"/>
      <c r="N13" s="456"/>
      <c r="O13" s="456"/>
      <c r="P13" s="464"/>
      <c r="Q13" s="461"/>
      <c r="R13" s="456"/>
      <c r="S13" s="492">
        <v>110</v>
      </c>
    </row>
    <row r="14" spans="1:19" ht="27.75" customHeight="1">
      <c r="A14" s="465" t="s">
        <v>79</v>
      </c>
      <c r="B14" s="466"/>
      <c r="C14" s="467"/>
      <c r="D14" s="466"/>
      <c r="E14" s="468"/>
      <c r="F14" s="468">
        <v>480</v>
      </c>
      <c r="G14" s="469">
        <v>480</v>
      </c>
      <c r="H14" s="469"/>
      <c r="I14" s="469"/>
      <c r="J14" s="469"/>
      <c r="K14" s="470">
        <v>610</v>
      </c>
      <c r="L14" s="470">
        <v>610</v>
      </c>
      <c r="M14" s="469">
        <v>610</v>
      </c>
      <c r="N14" s="470">
        <v>400</v>
      </c>
      <c r="O14" s="470">
        <v>400</v>
      </c>
      <c r="P14" s="471">
        <v>400</v>
      </c>
      <c r="Q14" s="472">
        <f aca="true" t="shared" si="0" ref="Q14:R17">E14+K14+N14</f>
        <v>1010</v>
      </c>
      <c r="R14" s="473">
        <f t="shared" si="0"/>
        <v>1490</v>
      </c>
      <c r="S14" s="493">
        <f>G14+M14+P14+J14</f>
        <v>1490</v>
      </c>
    </row>
    <row r="15" spans="1:20" ht="27.75" customHeight="1">
      <c r="A15" s="465" t="s">
        <v>80</v>
      </c>
      <c r="B15" s="466"/>
      <c r="C15" s="467"/>
      <c r="D15" s="466"/>
      <c r="E15" s="474"/>
      <c r="F15" s="474"/>
      <c r="G15" s="469"/>
      <c r="H15" s="469"/>
      <c r="I15" s="469"/>
      <c r="J15" s="469"/>
      <c r="K15" s="470">
        <v>86</v>
      </c>
      <c r="L15" s="470">
        <v>86</v>
      </c>
      <c r="M15" s="469">
        <v>86</v>
      </c>
      <c r="N15" s="470"/>
      <c r="O15" s="470"/>
      <c r="P15" s="471"/>
      <c r="Q15" s="475">
        <f t="shared" si="0"/>
        <v>86</v>
      </c>
      <c r="R15" s="473">
        <f t="shared" si="0"/>
        <v>86</v>
      </c>
      <c r="S15" s="493">
        <f>G15+M15+P15</f>
        <v>86</v>
      </c>
      <c r="T15" s="476"/>
    </row>
    <row r="16" spans="1:20" ht="27.75" customHeight="1">
      <c r="A16" s="465" t="s">
        <v>300</v>
      </c>
      <c r="B16" s="466"/>
      <c r="C16" s="467"/>
      <c r="D16" s="466"/>
      <c r="E16" s="474">
        <f>100+480</f>
        <v>580</v>
      </c>
      <c r="F16" s="474">
        <f>100+480</f>
        <v>580</v>
      </c>
      <c r="G16" s="469">
        <v>580</v>
      </c>
      <c r="H16" s="469"/>
      <c r="I16" s="469"/>
      <c r="J16" s="469"/>
      <c r="K16" s="470"/>
      <c r="L16" s="470"/>
      <c r="M16" s="469"/>
      <c r="N16" s="470"/>
      <c r="O16" s="470"/>
      <c r="P16" s="471"/>
      <c r="Q16" s="475">
        <f t="shared" si="0"/>
        <v>580</v>
      </c>
      <c r="R16" s="473">
        <f t="shared" si="0"/>
        <v>580</v>
      </c>
      <c r="S16" s="493">
        <f>G16+M16+P16</f>
        <v>580</v>
      </c>
      <c r="T16" s="476"/>
    </row>
    <row r="17" spans="1:19" ht="27.75" customHeight="1" thickBot="1">
      <c r="A17" s="477" t="s">
        <v>276</v>
      </c>
      <c r="B17" s="478"/>
      <c r="C17" s="479"/>
      <c r="D17" s="478"/>
      <c r="E17" s="480">
        <v>1020</v>
      </c>
      <c r="F17" s="480">
        <v>1020</v>
      </c>
      <c r="G17" s="481">
        <v>1020</v>
      </c>
      <c r="H17" s="481"/>
      <c r="I17" s="481"/>
      <c r="J17" s="481"/>
      <c r="K17" s="482"/>
      <c r="L17" s="482"/>
      <c r="M17" s="481"/>
      <c r="N17" s="482"/>
      <c r="O17" s="482"/>
      <c r="P17" s="483"/>
      <c r="Q17" s="484">
        <f t="shared" si="0"/>
        <v>1020</v>
      </c>
      <c r="R17" s="485">
        <f t="shared" si="0"/>
        <v>1020</v>
      </c>
      <c r="S17" s="496">
        <f>G17+M17+P17</f>
        <v>1020</v>
      </c>
    </row>
    <row r="18" spans="1:19" ht="27.75" customHeight="1" thickBot="1">
      <c r="A18" s="486" t="s">
        <v>14</v>
      </c>
      <c r="B18" s="487"/>
      <c r="C18" s="488"/>
      <c r="D18" s="487">
        <v>1138</v>
      </c>
      <c r="E18" s="489">
        <f>SUM(E14:E17)</f>
        <v>1600</v>
      </c>
      <c r="F18" s="489">
        <f>SUM(F14:F17)</f>
        <v>2080</v>
      </c>
      <c r="G18" s="489">
        <f aca="true" t="shared" si="1" ref="G18:P18">SUM(G14:G17)</f>
        <v>2080</v>
      </c>
      <c r="H18" s="489">
        <f t="shared" si="1"/>
        <v>0</v>
      </c>
      <c r="I18" s="489">
        <f t="shared" si="1"/>
        <v>0</v>
      </c>
      <c r="J18" s="489">
        <f t="shared" si="1"/>
        <v>0</v>
      </c>
      <c r="K18" s="489">
        <f t="shared" si="1"/>
        <v>696</v>
      </c>
      <c r="L18" s="489">
        <f t="shared" si="1"/>
        <v>696</v>
      </c>
      <c r="M18" s="489">
        <f t="shared" si="1"/>
        <v>696</v>
      </c>
      <c r="N18" s="489">
        <f t="shared" si="1"/>
        <v>400</v>
      </c>
      <c r="O18" s="489">
        <f t="shared" si="1"/>
        <v>400</v>
      </c>
      <c r="P18" s="489">
        <f t="shared" si="1"/>
        <v>400</v>
      </c>
      <c r="Q18" s="490">
        <f>SUM(Q14:Q17)</f>
        <v>2696</v>
      </c>
      <c r="R18" s="489">
        <f>SUM(R14:R17)</f>
        <v>3176</v>
      </c>
      <c r="S18" s="497">
        <f>SUM(S11:S17)</f>
        <v>4314</v>
      </c>
    </row>
    <row r="19" ht="27.75" customHeight="1"/>
    <row r="20" spans="1:7" ht="12.75">
      <c r="A20" s="729" t="s">
        <v>408</v>
      </c>
      <c r="B20" s="729"/>
      <c r="C20" s="729"/>
      <c r="D20" s="729"/>
      <c r="E20" s="730"/>
      <c r="F20" s="730"/>
      <c r="G20" s="705"/>
    </row>
    <row r="21" spans="1:7" ht="12.75">
      <c r="A21" s="730"/>
      <c r="B21" s="730"/>
      <c r="C21" s="730"/>
      <c r="D21" s="730"/>
      <c r="E21" s="730"/>
      <c r="F21" s="730"/>
      <c r="G21" s="705"/>
    </row>
  </sheetData>
  <sheetProtection/>
  <mergeCells count="16">
    <mergeCell ref="A20:G21"/>
    <mergeCell ref="E10:G10"/>
    <mergeCell ref="S1:T1"/>
    <mergeCell ref="A3:R3"/>
    <mergeCell ref="A4:R4"/>
    <mergeCell ref="A6:R6"/>
    <mergeCell ref="N10:P10"/>
    <mergeCell ref="Q10:S10"/>
    <mergeCell ref="Q8:R8"/>
    <mergeCell ref="A9:A10"/>
    <mergeCell ref="B9:D10"/>
    <mergeCell ref="E9:G9"/>
    <mergeCell ref="H9:J10"/>
    <mergeCell ref="K9:M10"/>
    <mergeCell ref="N9:P9"/>
    <mergeCell ref="Q9:S9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34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43.625" style="7" customWidth="1"/>
    <col min="2" max="2" width="13.625" style="6" bestFit="1" customWidth="1"/>
    <col min="3" max="3" width="14.00390625" style="6" bestFit="1" customWidth="1"/>
    <col min="4" max="4" width="13.875" style="6" customWidth="1"/>
    <col min="5" max="16384" width="9.375" style="6" customWidth="1"/>
  </cols>
  <sheetData>
    <row r="1" spans="3:4" ht="15.75" customHeight="1">
      <c r="C1" s="748" t="s">
        <v>410</v>
      </c>
      <c r="D1" s="748"/>
    </row>
    <row r="2" spans="3:4" ht="12.75">
      <c r="C2" s="749"/>
      <c r="D2" s="749"/>
    </row>
    <row r="3" spans="3:4" ht="12.75">
      <c r="C3" s="749"/>
      <c r="D3" s="749"/>
    </row>
    <row r="4" spans="3:4" ht="12.75">
      <c r="C4" s="748"/>
      <c r="D4" s="748"/>
    </row>
    <row r="5" spans="3:4" ht="12.75">
      <c r="C5" s="749"/>
      <c r="D5" s="749"/>
    </row>
    <row r="6" spans="3:4" ht="12.75">
      <c r="C6" s="749"/>
      <c r="D6" s="749"/>
    </row>
    <row r="8" spans="1:4" ht="14.25" customHeight="1">
      <c r="A8" s="751" t="s">
        <v>74</v>
      </c>
      <c r="B8" s="751"/>
      <c r="C8" s="751"/>
      <c r="D8" s="751"/>
    </row>
    <row r="9" spans="1:4" ht="14.25">
      <c r="A9" s="751" t="s">
        <v>309</v>
      </c>
      <c r="B9" s="751"/>
      <c r="C9" s="751"/>
      <c r="D9" s="751"/>
    </row>
    <row r="10" spans="1:4" ht="14.25">
      <c r="A10" s="76"/>
      <c r="B10" s="76"/>
      <c r="C10" s="76"/>
      <c r="D10" s="76"/>
    </row>
    <row r="11" spans="1:4" ht="14.25">
      <c r="A11" s="76"/>
      <c r="B11" s="76"/>
      <c r="C11" s="76"/>
      <c r="D11" s="76"/>
    </row>
    <row r="12" spans="1:4" ht="14.25">
      <c r="A12" s="76"/>
      <c r="B12" s="76"/>
      <c r="C12" s="76"/>
      <c r="D12" s="76"/>
    </row>
    <row r="13" spans="1:3" ht="14.25">
      <c r="A13" s="76"/>
      <c r="B13" s="76"/>
      <c r="C13" s="76"/>
    </row>
    <row r="14" spans="1:4" ht="15.75">
      <c r="A14" s="752" t="s">
        <v>251</v>
      </c>
      <c r="B14" s="752"/>
      <c r="C14" s="752"/>
      <c r="D14" s="752"/>
    </row>
    <row r="15" spans="1:4" ht="15.75">
      <c r="A15" s="132"/>
      <c r="B15" s="132"/>
      <c r="C15" s="132"/>
      <c r="D15" s="132"/>
    </row>
    <row r="16" spans="1:4" ht="15.75">
      <c r="A16" s="132"/>
      <c r="B16" s="132"/>
      <c r="C16" s="132"/>
      <c r="D16" s="132"/>
    </row>
    <row r="17" spans="1:4" ht="15.75">
      <c r="A17" s="132"/>
      <c r="B17" s="132"/>
      <c r="C17" s="132"/>
      <c r="D17" s="132"/>
    </row>
    <row r="18" spans="2:3" ht="12.75">
      <c r="B18" s="7"/>
      <c r="C18" s="7"/>
    </row>
    <row r="19" spans="1:4" ht="18" customHeight="1">
      <c r="A19" s="54"/>
      <c r="D19" s="354" t="s">
        <v>246</v>
      </c>
    </row>
    <row r="20" spans="1:4" s="8" customFormat="1" ht="44.25" customHeight="1">
      <c r="A20" s="107" t="s">
        <v>29</v>
      </c>
      <c r="B20" s="146" t="s">
        <v>365</v>
      </c>
      <c r="C20" s="146" t="s">
        <v>429</v>
      </c>
      <c r="D20" s="146" t="s">
        <v>427</v>
      </c>
    </row>
    <row r="21" spans="1:4" s="9" customFormat="1" ht="12" customHeight="1">
      <c r="A21" s="108">
        <v>1</v>
      </c>
      <c r="B21" s="116">
        <v>2</v>
      </c>
      <c r="C21" s="147">
        <v>3</v>
      </c>
      <c r="D21" s="147">
        <v>4</v>
      </c>
    </row>
    <row r="22" spans="1:4" ht="27.75" customHeight="1">
      <c r="A22" s="11"/>
      <c r="B22" s="55"/>
      <c r="C22" s="11"/>
      <c r="D22" s="11"/>
    </row>
    <row r="23" spans="1:4" ht="15.75" customHeight="1">
      <c r="A23" s="11"/>
      <c r="B23" s="55"/>
      <c r="C23" s="11"/>
      <c r="D23" s="11"/>
    </row>
    <row r="24" spans="1:4" ht="15.75" customHeight="1">
      <c r="A24" s="11" t="s">
        <v>275</v>
      </c>
      <c r="B24" s="165">
        <v>0</v>
      </c>
      <c r="C24" s="11">
        <v>0</v>
      </c>
      <c r="D24" s="11">
        <v>0</v>
      </c>
    </row>
    <row r="25" spans="1:4" ht="15.75" customHeight="1">
      <c r="A25" s="11"/>
      <c r="B25" s="55"/>
      <c r="C25" s="115"/>
      <c r="D25" s="115"/>
    </row>
    <row r="26" spans="1:4" ht="15.75" customHeight="1">
      <c r="A26" s="11"/>
      <c r="B26" s="55"/>
      <c r="C26" s="55"/>
      <c r="D26" s="55"/>
    </row>
    <row r="27" spans="1:4" s="10" customFormat="1" ht="18" customHeight="1">
      <c r="A27" s="148" t="s">
        <v>25</v>
      </c>
      <c r="B27" s="166">
        <f>SUM(B22:B26)</f>
        <v>0</v>
      </c>
      <c r="C27" s="149">
        <v>0</v>
      </c>
      <c r="D27" s="149">
        <v>0</v>
      </c>
    </row>
    <row r="28" ht="12.75">
      <c r="D28" s="58"/>
    </row>
    <row r="29" spans="1:4" ht="12.75" customHeight="1">
      <c r="A29" s="729" t="s">
        <v>409</v>
      </c>
      <c r="B29" s="730"/>
      <c r="C29" s="730"/>
      <c r="D29" s="750"/>
    </row>
    <row r="30" spans="1:4" ht="12.75">
      <c r="A30" s="730"/>
      <c r="B30" s="730"/>
      <c r="C30" s="730"/>
      <c r="D30" s="750"/>
    </row>
    <row r="31" spans="1:3" ht="12.75">
      <c r="A31" s="57"/>
      <c r="B31" s="58"/>
      <c r="C31" s="58"/>
    </row>
    <row r="32" spans="1:3" ht="12.75">
      <c r="A32" s="62"/>
      <c r="B32" s="58"/>
      <c r="C32" s="58"/>
    </row>
    <row r="33" spans="1:3" ht="12.75">
      <c r="A33" s="61"/>
      <c r="B33" s="58"/>
      <c r="C33" s="58"/>
    </row>
    <row r="34" spans="1:3" ht="12.75">
      <c r="A34" s="62"/>
      <c r="B34" s="58"/>
      <c r="C34" s="58"/>
    </row>
  </sheetData>
  <sheetProtection/>
  <mergeCells count="6">
    <mergeCell ref="C1:D3"/>
    <mergeCell ref="C4:D6"/>
    <mergeCell ref="A29:D30"/>
    <mergeCell ref="A8:D8"/>
    <mergeCell ref="A9:D9"/>
    <mergeCell ref="A14:D14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51.875" style="7" customWidth="1"/>
    <col min="2" max="2" width="12.50390625" style="6" customWidth="1"/>
    <col min="3" max="3" width="14.00390625" style="6" customWidth="1"/>
    <col min="4" max="4" width="14.375" style="6" customWidth="1"/>
    <col min="5" max="16384" width="9.375" style="6" customWidth="1"/>
  </cols>
  <sheetData>
    <row r="1" spans="2:4" ht="15.75" customHeight="1">
      <c r="B1" s="753" t="s">
        <v>412</v>
      </c>
      <c r="C1" s="753"/>
      <c r="D1" s="753"/>
    </row>
    <row r="2" spans="2:4" ht="15.75" customHeight="1">
      <c r="B2" s="749"/>
      <c r="C2" s="749"/>
      <c r="D2" s="749"/>
    </row>
    <row r="3" spans="2:4" ht="15.75" customHeight="1">
      <c r="B3" s="753"/>
      <c r="C3" s="753"/>
      <c r="D3" s="753"/>
    </row>
    <row r="4" spans="2:4" ht="15.75" customHeight="1">
      <c r="B4" s="749"/>
      <c r="C4" s="749"/>
      <c r="D4" s="749"/>
    </row>
    <row r="5" spans="2:3" ht="15.75" customHeight="1">
      <c r="B5" s="114"/>
      <c r="C5" s="114"/>
    </row>
    <row r="6" spans="1:4" ht="15.75">
      <c r="A6" s="747" t="s">
        <v>74</v>
      </c>
      <c r="B6" s="747"/>
      <c r="C6" s="747"/>
      <c r="D6" s="747"/>
    </row>
    <row r="7" spans="1:4" ht="15.75">
      <c r="A7" s="747" t="str">
        <f>'[2]Beruházás 5.'!A9:C9</f>
        <v>2013. évi költségvetési terv</v>
      </c>
      <c r="B7" s="747"/>
      <c r="C7" s="747"/>
      <c r="D7" s="747"/>
    </row>
    <row r="8" spans="1:3" ht="15.75">
      <c r="A8" s="47"/>
      <c r="B8" s="47"/>
      <c r="C8" s="47"/>
    </row>
    <row r="9" spans="1:3" ht="15.75">
      <c r="A9" s="47"/>
      <c r="B9" s="47"/>
      <c r="C9" s="47"/>
    </row>
    <row r="10" spans="1:3" ht="15.75">
      <c r="A10" s="47"/>
      <c r="B10" s="47"/>
      <c r="C10" s="47"/>
    </row>
    <row r="11" spans="1:4" ht="15.75">
      <c r="A11" s="754" t="s">
        <v>312</v>
      </c>
      <c r="B11" s="754"/>
      <c r="C11" s="754"/>
      <c r="D11" s="754"/>
    </row>
    <row r="12" spans="1:3" ht="15.75">
      <c r="A12" s="46"/>
      <c r="B12" s="46"/>
      <c r="C12" s="46"/>
    </row>
    <row r="13" spans="1:4" ht="23.25" customHeight="1" thickBot="1">
      <c r="A13" s="54"/>
      <c r="B13" s="43"/>
      <c r="C13" s="43"/>
      <c r="D13" s="354" t="s">
        <v>246</v>
      </c>
    </row>
    <row r="14" spans="1:4" s="8" customFormat="1" ht="48.75" customHeight="1" thickBot="1">
      <c r="A14" s="498" t="s">
        <v>30</v>
      </c>
      <c r="B14" s="499" t="s">
        <v>365</v>
      </c>
      <c r="C14" s="500" t="s">
        <v>426</v>
      </c>
      <c r="D14" s="500" t="s">
        <v>428</v>
      </c>
    </row>
    <row r="15" spans="1:4" s="9" customFormat="1" ht="15" customHeight="1">
      <c r="A15" s="501">
        <v>1</v>
      </c>
      <c r="B15" s="502">
        <v>2</v>
      </c>
      <c r="C15" s="503">
        <v>3</v>
      </c>
      <c r="D15" s="504">
        <v>4</v>
      </c>
    </row>
    <row r="16" spans="1:4" ht="25.5">
      <c r="A16" s="998" t="s">
        <v>358</v>
      </c>
      <c r="B16" s="165">
        <v>19000</v>
      </c>
      <c r="C16" s="165">
        <v>19000</v>
      </c>
      <c r="D16" s="165">
        <v>19000</v>
      </c>
    </row>
    <row r="17" spans="1:4" ht="12.75">
      <c r="A17" s="999" t="s">
        <v>448</v>
      </c>
      <c r="B17" s="997"/>
      <c r="C17" s="997"/>
      <c r="D17" s="997">
        <v>17113</v>
      </c>
    </row>
    <row r="18" spans="1:4" ht="12.75">
      <c r="A18" s="1000" t="s">
        <v>355</v>
      </c>
      <c r="B18" s="165">
        <v>500</v>
      </c>
      <c r="C18" s="165">
        <v>500</v>
      </c>
      <c r="D18" s="165">
        <v>500</v>
      </c>
    </row>
    <row r="19" spans="1:4" ht="12.75">
      <c r="A19" s="1000" t="s">
        <v>449</v>
      </c>
      <c r="B19" s="165"/>
      <c r="C19" s="165"/>
      <c r="D19" s="165">
        <v>3544</v>
      </c>
    </row>
    <row r="20" spans="1:4" ht="12.75">
      <c r="A20" s="1000" t="s">
        <v>450</v>
      </c>
      <c r="B20" s="165"/>
      <c r="C20" s="165"/>
      <c r="D20" s="165">
        <v>2734</v>
      </c>
    </row>
    <row r="21" spans="1:4" ht="12.75">
      <c r="A21" s="1000" t="s">
        <v>300</v>
      </c>
      <c r="B21" s="165"/>
      <c r="C21" s="165"/>
      <c r="D21" s="165">
        <v>6340</v>
      </c>
    </row>
    <row r="22" spans="1:4" ht="20.25" customHeight="1" thickBot="1">
      <c r="A22" s="1001" t="s">
        <v>25</v>
      </c>
      <c r="B22" s="122">
        <f>SUM(B16:B18)</f>
        <v>19500</v>
      </c>
      <c r="C22" s="122">
        <f>SUM(C16:C18)</f>
        <v>19500</v>
      </c>
      <c r="D22" s="122">
        <f>SUM(D16:D21)</f>
        <v>49231</v>
      </c>
    </row>
    <row r="23" spans="1:5" s="10" customFormat="1" ht="39" customHeight="1">
      <c r="A23" s="56"/>
      <c r="E23" s="10" t="s">
        <v>352</v>
      </c>
    </row>
    <row r="24" spans="1:4" ht="12.75" customHeight="1">
      <c r="A24" s="729" t="s">
        <v>411</v>
      </c>
      <c r="B24" s="730"/>
      <c r="C24" s="730"/>
      <c r="D24" s="750"/>
    </row>
    <row r="25" spans="1:4" ht="12.75">
      <c r="A25" s="730"/>
      <c r="B25" s="730"/>
      <c r="C25" s="730"/>
      <c r="D25" s="750"/>
    </row>
    <row r="26" spans="1:2" ht="12.75">
      <c r="A26" s="61"/>
      <c r="B26" s="58"/>
    </row>
    <row r="27" spans="1:2" ht="12.75">
      <c r="A27" s="59"/>
      <c r="B27" s="60"/>
    </row>
    <row r="28" spans="1:2" ht="12.75">
      <c r="A28" s="61"/>
      <c r="B28" s="58"/>
    </row>
    <row r="29" spans="1:2" ht="12.75">
      <c r="A29" s="62"/>
      <c r="B29" s="63"/>
    </row>
    <row r="30" spans="2:3" ht="12.75">
      <c r="B30" s="58"/>
      <c r="C30" s="58"/>
    </row>
  </sheetData>
  <sheetProtection/>
  <mergeCells count="6">
    <mergeCell ref="B1:D2"/>
    <mergeCell ref="B3:D4"/>
    <mergeCell ref="A24:D25"/>
    <mergeCell ref="A6:D6"/>
    <mergeCell ref="A7:D7"/>
    <mergeCell ref="A11:D11"/>
  </mergeCells>
  <printOptions horizontalCentered="1"/>
  <pageMargins left="0.984251968503937" right="0.1968503937007874" top="1.1811023622047245" bottom="0.984251968503937" header="0.3937007874015748" footer="0.7874015748031497"/>
  <pageSetup horizontalDpi="300" verticalDpi="300" orientation="portrait" paperSize="9" scale="95" r:id="rId1"/>
  <headerFooter alignWithMargins="0">
    <oddHeader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36"/>
  <sheetViews>
    <sheetView zoomScalePageLayoutView="0" workbookViewId="0" topLeftCell="A1">
      <selection activeCell="R17" sqref="R17"/>
    </sheetView>
  </sheetViews>
  <sheetFormatPr defaultColWidth="9.00390625" defaultRowHeight="12.75"/>
  <cols>
    <col min="1" max="1" width="34.00390625" style="0" customWidth="1"/>
    <col min="2" max="3" width="7.625" style="0" customWidth="1"/>
    <col min="4" max="4" width="8.00390625" style="0" customWidth="1"/>
    <col min="5" max="7" width="7.625" style="0" customWidth="1"/>
    <col min="8" max="8" width="7.00390625" style="0" customWidth="1"/>
    <col min="9" max="11" width="6.50390625" style="0" bestFit="1" customWidth="1"/>
  </cols>
  <sheetData>
    <row r="1" spans="1:16" ht="14.25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394" t="s">
        <v>344</v>
      </c>
      <c r="O1" s="394"/>
      <c r="P1" s="394"/>
    </row>
    <row r="2" spans="1:16" ht="14.25">
      <c r="A2" s="199"/>
      <c r="B2" s="199"/>
      <c r="C2" s="199"/>
      <c r="D2" s="199"/>
      <c r="E2" s="199"/>
      <c r="F2" s="199"/>
      <c r="G2" s="199"/>
      <c r="H2" s="351"/>
      <c r="I2" s="21"/>
      <c r="J2" s="394" t="s">
        <v>372</v>
      </c>
      <c r="K2" s="813"/>
      <c r="L2" s="813"/>
      <c r="M2" s="813"/>
      <c r="N2" s="813"/>
      <c r="O2" s="813"/>
      <c r="P2" s="813"/>
    </row>
    <row r="3" spans="1:18" ht="15.75">
      <c r="A3" s="747" t="s">
        <v>81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Q3" s="394"/>
      <c r="R3" s="394"/>
    </row>
    <row r="4" spans="1:18" ht="13.5" customHeight="1">
      <c r="A4" s="814" t="str">
        <f>'[2]Int. műk. bevét 4.'!A4</f>
        <v>2013. évi költségvetés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352"/>
      <c r="P4" s="352"/>
      <c r="Q4" s="353"/>
      <c r="R4" s="353"/>
    </row>
    <row r="5" spans="1:16" ht="12.75" customHeight="1" thickBot="1">
      <c r="A5" s="747" t="s">
        <v>153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389" t="s">
        <v>246</v>
      </c>
    </row>
    <row r="6" spans="1:16" ht="12.75">
      <c r="A6" s="817" t="s">
        <v>20</v>
      </c>
      <c r="B6" s="788" t="s">
        <v>82</v>
      </c>
      <c r="C6" s="789"/>
      <c r="D6" s="789"/>
      <c r="E6" s="789"/>
      <c r="F6" s="789"/>
      <c r="G6" s="761"/>
      <c r="H6" s="768" t="s">
        <v>190</v>
      </c>
      <c r="I6" s="769"/>
      <c r="J6" s="764"/>
      <c r="K6" s="793" t="s">
        <v>436</v>
      </c>
      <c r="L6" s="794"/>
      <c r="M6" s="795"/>
      <c r="N6" s="800" t="s">
        <v>437</v>
      </c>
      <c r="O6" s="801"/>
      <c r="P6" s="802"/>
    </row>
    <row r="7" spans="1:16" ht="12.75">
      <c r="A7" s="818"/>
      <c r="B7" s="809" t="s">
        <v>82</v>
      </c>
      <c r="C7" s="810"/>
      <c r="D7" s="782"/>
      <c r="E7" s="809" t="s">
        <v>192</v>
      </c>
      <c r="F7" s="810"/>
      <c r="G7" s="782"/>
      <c r="H7" s="765"/>
      <c r="I7" s="766"/>
      <c r="J7" s="767"/>
      <c r="K7" s="796"/>
      <c r="L7" s="797"/>
      <c r="M7" s="797"/>
      <c r="N7" s="803"/>
      <c r="O7" s="804"/>
      <c r="P7" s="805"/>
    </row>
    <row r="8" spans="1:16" ht="13.5" thickBot="1">
      <c r="A8" s="820"/>
      <c r="B8" s="811"/>
      <c r="C8" s="812"/>
      <c r="D8" s="792"/>
      <c r="E8" s="811"/>
      <c r="F8" s="812"/>
      <c r="G8" s="792"/>
      <c r="H8" s="790"/>
      <c r="I8" s="791"/>
      <c r="J8" s="792"/>
      <c r="K8" s="798"/>
      <c r="L8" s="799"/>
      <c r="M8" s="799"/>
      <c r="N8" s="806"/>
      <c r="O8" s="807"/>
      <c r="P8" s="808"/>
    </row>
    <row r="9" spans="1:16" ht="13.5" thickBot="1">
      <c r="A9" s="507"/>
      <c r="B9" s="508" t="s">
        <v>274</v>
      </c>
      <c r="C9" s="509" t="s">
        <v>434</v>
      </c>
      <c r="D9" s="509" t="s">
        <v>441</v>
      </c>
      <c r="E9" s="508" t="s">
        <v>274</v>
      </c>
      <c r="F9" s="509" t="s">
        <v>434</v>
      </c>
      <c r="G9" s="509" t="s">
        <v>441</v>
      </c>
      <c r="H9" s="510" t="s">
        <v>274</v>
      </c>
      <c r="I9" s="509" t="s">
        <v>434</v>
      </c>
      <c r="J9" s="509" t="s">
        <v>441</v>
      </c>
      <c r="K9" s="508" t="s">
        <v>274</v>
      </c>
      <c r="L9" s="509" t="s">
        <v>434</v>
      </c>
      <c r="M9" s="509" t="s">
        <v>441</v>
      </c>
      <c r="N9" s="511" t="s">
        <v>274</v>
      </c>
      <c r="O9" s="509" t="s">
        <v>434</v>
      </c>
      <c r="P9" s="512" t="s">
        <v>441</v>
      </c>
    </row>
    <row r="10" spans="1:16" ht="12.75">
      <c r="A10" s="1005" t="s">
        <v>32</v>
      </c>
      <c r="B10" s="513">
        <v>4174</v>
      </c>
      <c r="C10" s="514">
        <v>4174</v>
      </c>
      <c r="D10" s="514">
        <v>4174</v>
      </c>
      <c r="E10" s="513"/>
      <c r="F10" s="514"/>
      <c r="G10" s="514"/>
      <c r="H10" s="514"/>
      <c r="I10" s="514"/>
      <c r="J10" s="514"/>
      <c r="K10" s="513"/>
      <c r="L10" s="514"/>
      <c r="M10" s="515"/>
      <c r="N10" s="516">
        <f aca="true" t="shared" si="0" ref="N10:P23">B10+E10+K10</f>
        <v>4174</v>
      </c>
      <c r="O10" s="517">
        <f t="shared" si="0"/>
        <v>4174</v>
      </c>
      <c r="P10" s="1006">
        <f t="shared" si="0"/>
        <v>4174</v>
      </c>
    </row>
    <row r="11" spans="1:16" ht="21.75" customHeight="1">
      <c r="A11" s="154" t="s">
        <v>279</v>
      </c>
      <c r="B11" s="127"/>
      <c r="C11" s="72"/>
      <c r="D11" s="72"/>
      <c r="E11" s="127">
        <v>2352</v>
      </c>
      <c r="F11" s="72">
        <v>2352</v>
      </c>
      <c r="G11" s="72">
        <v>2352</v>
      </c>
      <c r="H11" s="72"/>
      <c r="I11" s="72"/>
      <c r="J11" s="72"/>
      <c r="K11" s="127">
        <v>100</v>
      </c>
      <c r="L11" s="72">
        <v>588</v>
      </c>
      <c r="M11" s="518">
        <v>925</v>
      </c>
      <c r="N11" s="519">
        <f t="shared" si="0"/>
        <v>2452</v>
      </c>
      <c r="O11" s="126">
        <f t="shared" si="0"/>
        <v>2940</v>
      </c>
      <c r="P11" s="1007">
        <f t="shared" si="0"/>
        <v>3277</v>
      </c>
    </row>
    <row r="12" spans="1:18" ht="21" customHeight="1">
      <c r="A12" s="1008" t="s">
        <v>84</v>
      </c>
      <c r="B12" s="128">
        <f>SUM(B10:B11)</f>
        <v>4174</v>
      </c>
      <c r="C12" s="126">
        <f>SUM(C10:C11)</f>
        <v>4174</v>
      </c>
      <c r="D12" s="126">
        <v>4174</v>
      </c>
      <c r="E12" s="128">
        <f>SUM(E10:E11)</f>
        <v>2352</v>
      </c>
      <c r="F12" s="126">
        <v>2352</v>
      </c>
      <c r="G12" s="126">
        <v>2352</v>
      </c>
      <c r="H12" s="126"/>
      <c r="I12" s="126"/>
      <c r="J12" s="126"/>
      <c r="K12" s="128">
        <f>SUM(K10:K11)</f>
        <v>100</v>
      </c>
      <c r="L12" s="126">
        <v>588</v>
      </c>
      <c r="M12" s="520">
        <v>925</v>
      </c>
      <c r="N12" s="519">
        <f t="shared" si="0"/>
        <v>6626</v>
      </c>
      <c r="O12" s="126">
        <f>C12+F12+L12</f>
        <v>7114</v>
      </c>
      <c r="P12" s="1007">
        <f>D12+G12+M12</f>
        <v>7451</v>
      </c>
      <c r="R12" s="125"/>
    </row>
    <row r="13" spans="1:16" ht="19.5" customHeight="1">
      <c r="A13" s="1009" t="s">
        <v>289</v>
      </c>
      <c r="B13" s="128"/>
      <c r="C13" s="126"/>
      <c r="D13" s="126"/>
      <c r="E13" s="521">
        <v>0</v>
      </c>
      <c r="F13" s="522">
        <v>108</v>
      </c>
      <c r="G13" s="522">
        <v>190</v>
      </c>
      <c r="H13" s="126"/>
      <c r="I13" s="126"/>
      <c r="J13" s="126"/>
      <c r="K13" s="128"/>
      <c r="L13" s="126"/>
      <c r="M13" s="520"/>
      <c r="N13" s="519">
        <f t="shared" si="0"/>
        <v>0</v>
      </c>
      <c r="O13" s="126">
        <f t="shared" si="0"/>
        <v>108</v>
      </c>
      <c r="P13" s="1007">
        <f t="shared" si="0"/>
        <v>190</v>
      </c>
    </row>
    <row r="14" spans="1:16" ht="19.5" customHeight="1">
      <c r="A14" s="1009" t="s">
        <v>315</v>
      </c>
      <c r="B14" s="128"/>
      <c r="C14" s="126"/>
      <c r="D14" s="126"/>
      <c r="E14" s="128"/>
      <c r="F14" s="126"/>
      <c r="G14" s="126"/>
      <c r="H14" s="126"/>
      <c r="I14" s="126"/>
      <c r="J14" s="126"/>
      <c r="K14" s="128"/>
      <c r="L14" s="126"/>
      <c r="M14" s="520"/>
      <c r="N14" s="519">
        <f t="shared" si="0"/>
        <v>0</v>
      </c>
      <c r="O14" s="126">
        <f t="shared" si="0"/>
        <v>0</v>
      </c>
      <c r="P14" s="1007"/>
    </row>
    <row r="15" spans="1:16" ht="19.5" customHeight="1">
      <c r="A15" s="1009" t="s">
        <v>314</v>
      </c>
      <c r="B15" s="128"/>
      <c r="C15" s="126"/>
      <c r="D15" s="126"/>
      <c r="E15" s="128"/>
      <c r="F15" s="126"/>
      <c r="G15" s="126"/>
      <c r="H15" s="126"/>
      <c r="I15" s="126"/>
      <c r="J15" s="126"/>
      <c r="K15" s="128"/>
      <c r="L15" s="126"/>
      <c r="M15" s="520"/>
      <c r="N15" s="519">
        <f t="shared" si="0"/>
        <v>0</v>
      </c>
      <c r="O15" s="126">
        <f t="shared" si="0"/>
        <v>0</v>
      </c>
      <c r="P15" s="1007"/>
    </row>
    <row r="16" spans="1:16" ht="19.5" customHeight="1">
      <c r="A16" s="154" t="s">
        <v>237</v>
      </c>
      <c r="B16" s="127">
        <v>147</v>
      </c>
      <c r="C16" s="72">
        <v>147</v>
      </c>
      <c r="D16" s="72">
        <v>147</v>
      </c>
      <c r="E16" s="127"/>
      <c r="F16" s="72"/>
      <c r="G16" s="72"/>
      <c r="H16" s="72"/>
      <c r="I16" s="72"/>
      <c r="J16" s="72"/>
      <c r="K16" s="127"/>
      <c r="L16" s="72"/>
      <c r="M16" s="518"/>
      <c r="N16" s="519">
        <f t="shared" si="0"/>
        <v>147</v>
      </c>
      <c r="O16" s="126">
        <f t="shared" si="0"/>
        <v>147</v>
      </c>
      <c r="P16" s="1007">
        <f t="shared" si="0"/>
        <v>147</v>
      </c>
    </row>
    <row r="17" spans="1:16" ht="21" customHeight="1">
      <c r="A17" s="154" t="s">
        <v>238</v>
      </c>
      <c r="B17" s="127"/>
      <c r="C17" s="72"/>
      <c r="D17" s="72"/>
      <c r="E17" s="127">
        <v>120</v>
      </c>
      <c r="F17" s="72">
        <v>120</v>
      </c>
      <c r="G17" s="72">
        <v>120</v>
      </c>
      <c r="H17" s="72"/>
      <c r="I17" s="72"/>
      <c r="J17" s="72"/>
      <c r="K17" s="127"/>
      <c r="L17" s="72"/>
      <c r="M17" s="518"/>
      <c r="N17" s="519">
        <f t="shared" si="0"/>
        <v>120</v>
      </c>
      <c r="O17" s="126">
        <f t="shared" si="0"/>
        <v>120</v>
      </c>
      <c r="P17" s="1007">
        <f t="shared" si="0"/>
        <v>120</v>
      </c>
    </row>
    <row r="18" spans="1:16" ht="19.5" customHeight="1">
      <c r="A18" s="154" t="s">
        <v>280</v>
      </c>
      <c r="B18" s="127">
        <v>931</v>
      </c>
      <c r="C18" s="72">
        <v>931</v>
      </c>
      <c r="D18" s="72">
        <v>931</v>
      </c>
      <c r="E18" s="127"/>
      <c r="F18" s="72"/>
      <c r="G18" s="72"/>
      <c r="H18" s="72"/>
      <c r="I18" s="72"/>
      <c r="J18" s="72"/>
      <c r="K18" s="127"/>
      <c r="L18" s="72"/>
      <c r="M18" s="518"/>
      <c r="N18" s="519">
        <f t="shared" si="0"/>
        <v>931</v>
      </c>
      <c r="O18" s="126">
        <f t="shared" si="0"/>
        <v>931</v>
      </c>
      <c r="P18" s="1007">
        <f t="shared" si="0"/>
        <v>931</v>
      </c>
    </row>
    <row r="19" spans="1:16" ht="21" customHeight="1">
      <c r="A19" s="154" t="s">
        <v>239</v>
      </c>
      <c r="B19" s="127">
        <v>20</v>
      </c>
      <c r="C19" s="72">
        <v>20</v>
      </c>
      <c r="D19" s="72">
        <v>20</v>
      </c>
      <c r="E19" s="127"/>
      <c r="F19" s="72"/>
      <c r="G19" s="72"/>
      <c r="H19" s="72"/>
      <c r="I19" s="72"/>
      <c r="J19" s="72"/>
      <c r="K19" s="127"/>
      <c r="L19" s="72"/>
      <c r="M19" s="518"/>
      <c r="N19" s="519">
        <f t="shared" si="0"/>
        <v>20</v>
      </c>
      <c r="O19" s="126">
        <f t="shared" si="0"/>
        <v>20</v>
      </c>
      <c r="P19" s="1007">
        <f t="shared" si="0"/>
        <v>20</v>
      </c>
    </row>
    <row r="20" spans="1:16" ht="20.25" customHeight="1">
      <c r="A20" s="154" t="s">
        <v>313</v>
      </c>
      <c r="B20" s="127"/>
      <c r="C20" s="52"/>
      <c r="D20" s="52"/>
      <c r="E20" s="127"/>
      <c r="F20" s="52"/>
      <c r="G20" s="52"/>
      <c r="H20" s="72"/>
      <c r="I20" s="72"/>
      <c r="J20" s="72"/>
      <c r="K20" s="127"/>
      <c r="L20" s="52"/>
      <c r="M20" s="523"/>
      <c r="N20" s="519">
        <f t="shared" si="0"/>
        <v>0</v>
      </c>
      <c r="O20" s="81">
        <f t="shared" si="0"/>
        <v>0</v>
      </c>
      <c r="P20" s="1010"/>
    </row>
    <row r="21" spans="1:16" ht="20.25" customHeight="1">
      <c r="A21" s="1008" t="s">
        <v>85</v>
      </c>
      <c r="B21" s="127"/>
      <c r="C21" s="17"/>
      <c r="D21" s="17"/>
      <c r="E21" s="127"/>
      <c r="F21" s="17"/>
      <c r="G21" s="17"/>
      <c r="H21" s="72"/>
      <c r="I21" s="72"/>
      <c r="J21" s="72"/>
      <c r="K21" s="127"/>
      <c r="L21" s="17"/>
      <c r="M21" s="524"/>
      <c r="N21" s="519">
        <f t="shared" si="0"/>
        <v>0</v>
      </c>
      <c r="O21" s="81">
        <f t="shared" si="0"/>
        <v>0</v>
      </c>
      <c r="P21" s="1010"/>
    </row>
    <row r="22" spans="1:16" ht="11.25" customHeight="1" thickBot="1">
      <c r="A22" s="1011" t="s">
        <v>86</v>
      </c>
      <c r="B22" s="525">
        <f aca="true" t="shared" si="1" ref="B22:L22">SUM(B13:B21)</f>
        <v>1098</v>
      </c>
      <c r="C22" s="526">
        <f t="shared" si="1"/>
        <v>1098</v>
      </c>
      <c r="D22" s="526">
        <f t="shared" si="1"/>
        <v>1098</v>
      </c>
      <c r="E22" s="525">
        <f t="shared" si="1"/>
        <v>120</v>
      </c>
      <c r="F22" s="526">
        <f t="shared" si="1"/>
        <v>228</v>
      </c>
      <c r="G22" s="526">
        <f t="shared" si="1"/>
        <v>310</v>
      </c>
      <c r="H22" s="527"/>
      <c r="I22" s="527"/>
      <c r="J22" s="527"/>
      <c r="K22" s="525">
        <f t="shared" si="1"/>
        <v>0</v>
      </c>
      <c r="L22" s="526">
        <f t="shared" si="1"/>
        <v>0</v>
      </c>
      <c r="M22" s="528"/>
      <c r="N22" s="529">
        <f t="shared" si="0"/>
        <v>1218</v>
      </c>
      <c r="O22" s="526">
        <f t="shared" si="0"/>
        <v>1326</v>
      </c>
      <c r="P22" s="1012">
        <f t="shared" si="0"/>
        <v>1408</v>
      </c>
    </row>
    <row r="23" spans="1:16" ht="12.75" customHeight="1" thickBot="1">
      <c r="A23" s="530" t="s">
        <v>87</v>
      </c>
      <c r="B23" s="531">
        <f aca="true" t="shared" si="2" ref="B23:G23">SUM(B12+B22)</f>
        <v>5272</v>
      </c>
      <c r="C23" s="532">
        <f t="shared" si="2"/>
        <v>5272</v>
      </c>
      <c r="D23" s="532">
        <f t="shared" si="2"/>
        <v>5272</v>
      </c>
      <c r="E23" s="531">
        <f t="shared" si="2"/>
        <v>2472</v>
      </c>
      <c r="F23" s="532">
        <f t="shared" si="2"/>
        <v>2580</v>
      </c>
      <c r="G23" s="532">
        <f t="shared" si="2"/>
        <v>2662</v>
      </c>
      <c r="H23" s="533"/>
      <c r="I23" s="533"/>
      <c r="J23" s="533"/>
      <c r="K23" s="531">
        <f>SUM(K12+K22)</f>
        <v>100</v>
      </c>
      <c r="L23" s="532">
        <f>SUM(L12+L22)</f>
        <v>588</v>
      </c>
      <c r="M23" s="532">
        <f>SUM(M12+M22)</f>
        <v>925</v>
      </c>
      <c r="N23" s="534">
        <f t="shared" si="0"/>
        <v>7844</v>
      </c>
      <c r="O23" s="532">
        <f t="shared" si="0"/>
        <v>8440</v>
      </c>
      <c r="P23" s="1013">
        <f t="shared" si="0"/>
        <v>8859</v>
      </c>
    </row>
    <row r="24" spans="1:18" ht="19.5" customHeight="1">
      <c r="A24" s="729" t="s">
        <v>413</v>
      </c>
      <c r="B24" s="546"/>
      <c r="C24" s="546"/>
      <c r="D24" s="546"/>
      <c r="E24" s="546"/>
      <c r="F24" s="78"/>
      <c r="G24" s="78"/>
      <c r="H24" s="78"/>
      <c r="I24" s="78"/>
      <c r="J24" s="78"/>
      <c r="K24" s="78"/>
      <c r="L24" s="78"/>
      <c r="M24" s="78"/>
      <c r="N24" s="78"/>
      <c r="O24" s="535"/>
      <c r="P24" s="535"/>
      <c r="Q24" s="785"/>
      <c r="R24" s="394"/>
    </row>
    <row r="25" spans="1:18" ht="15" customHeight="1">
      <c r="A25" s="376"/>
      <c r="B25" s="367"/>
      <c r="C25" s="367"/>
      <c r="D25" s="367"/>
      <c r="E25" s="367"/>
      <c r="F25" s="78"/>
      <c r="G25" s="78"/>
      <c r="H25" s="78"/>
      <c r="I25" s="78"/>
      <c r="J25" s="78"/>
      <c r="K25" s="78"/>
      <c r="L25" s="78"/>
      <c r="M25" s="78"/>
      <c r="N25" s="78"/>
      <c r="O25" s="394" t="s">
        <v>345</v>
      </c>
      <c r="P25" s="785"/>
      <c r="Q25" s="536"/>
      <c r="R25" s="77"/>
    </row>
    <row r="26" spans="4:16" ht="15.75" customHeight="1">
      <c r="D26" s="786"/>
      <c r="E26" s="786"/>
      <c r="F26" s="787"/>
      <c r="G26" s="787"/>
      <c r="H26" s="787"/>
      <c r="I26" s="787"/>
      <c r="J26" s="787"/>
      <c r="K26" s="787"/>
      <c r="L26" s="394" t="s">
        <v>372</v>
      </c>
      <c r="M26" s="394"/>
      <c r="N26" s="394"/>
      <c r="O26" s="394"/>
      <c r="P26" s="394"/>
    </row>
    <row r="27" spans="1:18" ht="18.75" customHeight="1">
      <c r="A27" s="757" t="s">
        <v>316</v>
      </c>
      <c r="B27" s="757"/>
      <c r="C27" s="757"/>
      <c r="D27" s="757"/>
      <c r="E27" s="757"/>
      <c r="F27" s="757"/>
      <c r="G27" s="757"/>
      <c r="H27" s="757"/>
      <c r="I27" s="757"/>
      <c r="J27" s="757"/>
      <c r="K27" s="757"/>
      <c r="L27" s="757"/>
      <c r="M27" s="757"/>
      <c r="N27" s="757"/>
      <c r="O27" s="352"/>
      <c r="P27" s="352"/>
      <c r="Q27" s="353"/>
      <c r="R27" s="353"/>
    </row>
    <row r="28" spans="2:16" ht="16.5" thickBo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758"/>
      <c r="O28" s="758"/>
      <c r="P28" s="389" t="s">
        <v>246</v>
      </c>
    </row>
    <row r="29" spans="1:16" ht="12.75">
      <c r="A29" s="817" t="s">
        <v>20</v>
      </c>
      <c r="B29" s="759" t="s">
        <v>82</v>
      </c>
      <c r="C29" s="760"/>
      <c r="D29" s="760"/>
      <c r="E29" s="760"/>
      <c r="F29" s="760"/>
      <c r="G29" s="761"/>
      <c r="H29" s="762" t="s">
        <v>190</v>
      </c>
      <c r="I29" s="763"/>
      <c r="J29" s="764"/>
      <c r="K29" s="768" t="s">
        <v>436</v>
      </c>
      <c r="L29" s="769"/>
      <c r="M29" s="770"/>
      <c r="N29" s="771" t="s">
        <v>438</v>
      </c>
      <c r="O29" s="772"/>
      <c r="P29" s="773"/>
    </row>
    <row r="30" spans="1:16" ht="11.25" customHeight="1">
      <c r="A30" s="818"/>
      <c r="B30" s="780" t="s">
        <v>191</v>
      </c>
      <c r="C30" s="781"/>
      <c r="D30" s="782"/>
      <c r="E30" s="780" t="s">
        <v>192</v>
      </c>
      <c r="F30" s="781"/>
      <c r="G30" s="782"/>
      <c r="H30" s="765"/>
      <c r="I30" s="766"/>
      <c r="J30" s="767"/>
      <c r="K30" s="765"/>
      <c r="L30" s="766"/>
      <c r="M30" s="766"/>
      <c r="N30" s="774"/>
      <c r="O30" s="775"/>
      <c r="P30" s="776"/>
    </row>
    <row r="31" spans="1:16" ht="13.5" thickBot="1">
      <c r="A31" s="819"/>
      <c r="B31" s="783"/>
      <c r="C31" s="784"/>
      <c r="D31" s="767"/>
      <c r="E31" s="783"/>
      <c r="F31" s="784"/>
      <c r="G31" s="767"/>
      <c r="H31" s="765"/>
      <c r="I31" s="766"/>
      <c r="J31" s="767"/>
      <c r="K31" s="765"/>
      <c r="L31" s="766"/>
      <c r="M31" s="766"/>
      <c r="N31" s="777"/>
      <c r="O31" s="778"/>
      <c r="P31" s="779"/>
    </row>
    <row r="32" spans="1:16" ht="13.5" thickBot="1">
      <c r="A32" s="507"/>
      <c r="B32" s="509" t="s">
        <v>274</v>
      </c>
      <c r="C32" s="509" t="s">
        <v>434</v>
      </c>
      <c r="D32" s="509" t="s">
        <v>441</v>
      </c>
      <c r="E32" s="510" t="s">
        <v>274</v>
      </c>
      <c r="F32" s="509" t="s">
        <v>434</v>
      </c>
      <c r="G32" s="509" t="s">
        <v>441</v>
      </c>
      <c r="H32" s="510" t="s">
        <v>274</v>
      </c>
      <c r="I32" s="509" t="s">
        <v>434</v>
      </c>
      <c r="J32" s="509" t="s">
        <v>441</v>
      </c>
      <c r="K32" s="509" t="s">
        <v>274</v>
      </c>
      <c r="L32" s="509" t="s">
        <v>434</v>
      </c>
      <c r="M32" s="509" t="s">
        <v>441</v>
      </c>
      <c r="N32" s="538" t="s">
        <v>274</v>
      </c>
      <c r="O32" s="509" t="s">
        <v>434</v>
      </c>
      <c r="P32" s="509" t="s">
        <v>441</v>
      </c>
    </row>
    <row r="33" spans="1:16" ht="18.75" customHeight="1" thickBot="1">
      <c r="A33" s="539" t="s">
        <v>247</v>
      </c>
      <c r="B33" s="540">
        <v>1172</v>
      </c>
      <c r="C33" s="541">
        <v>1172</v>
      </c>
      <c r="D33" s="541">
        <v>1172</v>
      </c>
      <c r="E33" s="541">
        <v>667</v>
      </c>
      <c r="F33" s="541">
        <v>696</v>
      </c>
      <c r="G33" s="541">
        <v>718</v>
      </c>
      <c r="H33" s="541">
        <v>0</v>
      </c>
      <c r="I33" s="541">
        <v>0</v>
      </c>
      <c r="J33" s="541"/>
      <c r="K33" s="541">
        <v>14</v>
      </c>
      <c r="L33" s="541">
        <v>146</v>
      </c>
      <c r="M33" s="542">
        <v>156</v>
      </c>
      <c r="N33" s="543">
        <f>B33+E33+H33+K33</f>
        <v>1853</v>
      </c>
      <c r="O33" s="541">
        <f>C33+F33+I33+L33</f>
        <v>2014</v>
      </c>
      <c r="P33" s="1014">
        <f>D33+G33+J33+M33</f>
        <v>2046</v>
      </c>
    </row>
    <row r="34" spans="1:16" ht="13.5" thickBot="1">
      <c r="A34" s="530" t="s">
        <v>88</v>
      </c>
      <c r="B34" s="532">
        <f aca="true" t="shared" si="3" ref="B34:P34">SUM(B33:B33)</f>
        <v>1172</v>
      </c>
      <c r="C34" s="532">
        <f t="shared" si="3"/>
        <v>1172</v>
      </c>
      <c r="D34" s="532">
        <v>1172</v>
      </c>
      <c r="E34" s="532">
        <f t="shared" si="3"/>
        <v>667</v>
      </c>
      <c r="F34" s="532">
        <f t="shared" si="3"/>
        <v>696</v>
      </c>
      <c r="G34" s="532">
        <v>718</v>
      </c>
      <c r="H34" s="532">
        <f>SUM(H33:H33)</f>
        <v>0</v>
      </c>
      <c r="I34" s="532">
        <f>SUM(I33:I33)</f>
        <v>0</v>
      </c>
      <c r="J34" s="532"/>
      <c r="K34" s="532">
        <f t="shared" si="3"/>
        <v>14</v>
      </c>
      <c r="L34" s="532">
        <f t="shared" si="3"/>
        <v>146</v>
      </c>
      <c r="M34" s="532">
        <v>156</v>
      </c>
      <c r="N34" s="544">
        <f t="shared" si="3"/>
        <v>1853</v>
      </c>
      <c r="O34" s="532">
        <f t="shared" si="3"/>
        <v>2014</v>
      </c>
      <c r="P34" s="1013">
        <f t="shared" si="3"/>
        <v>2046</v>
      </c>
    </row>
    <row r="35" spans="1:7" ht="12.75">
      <c r="A35" s="755" t="s">
        <v>414</v>
      </c>
      <c r="B35" s="756"/>
      <c r="C35" s="756"/>
      <c r="D35" s="756"/>
      <c r="E35" s="756"/>
      <c r="F35" s="756"/>
      <c r="G35" s="545"/>
    </row>
    <row r="36" spans="1:5" ht="12.75">
      <c r="A36" s="377"/>
      <c r="B36" s="377"/>
      <c r="C36" s="377"/>
      <c r="D36" s="377"/>
      <c r="E36" s="491"/>
    </row>
  </sheetData>
  <sheetProtection/>
  <mergeCells count="28">
    <mergeCell ref="N1:P1"/>
    <mergeCell ref="A29:A31"/>
    <mergeCell ref="A6:A8"/>
    <mergeCell ref="J2:P2"/>
    <mergeCell ref="A3:O3"/>
    <mergeCell ref="Q3:R3"/>
    <mergeCell ref="A4:N4"/>
    <mergeCell ref="A5:O5"/>
    <mergeCell ref="B6:G6"/>
    <mergeCell ref="H6:J8"/>
    <mergeCell ref="K6:M8"/>
    <mergeCell ref="N6:P8"/>
    <mergeCell ref="B7:D8"/>
    <mergeCell ref="E7:G8"/>
    <mergeCell ref="A24:E24"/>
    <mergeCell ref="Q24:R24"/>
    <mergeCell ref="O25:P25"/>
    <mergeCell ref="D26:K26"/>
    <mergeCell ref="L26:P26"/>
    <mergeCell ref="A35:F35"/>
    <mergeCell ref="A27:N27"/>
    <mergeCell ref="N28:O28"/>
    <mergeCell ref="B29:G29"/>
    <mergeCell ref="H29:J31"/>
    <mergeCell ref="K29:M31"/>
    <mergeCell ref="N29:P31"/>
    <mergeCell ref="B30:D31"/>
    <mergeCell ref="E30:G31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BeckÉva</cp:lastModifiedBy>
  <cp:lastPrinted>2013-09-12T13:30:27Z</cp:lastPrinted>
  <dcterms:created xsi:type="dcterms:W3CDTF">1999-10-30T10:30:45Z</dcterms:created>
  <dcterms:modified xsi:type="dcterms:W3CDTF">2013-09-12T13:30:35Z</dcterms:modified>
  <cp:category/>
  <cp:version/>
  <cp:contentType/>
  <cp:contentStatus/>
</cp:coreProperties>
</file>