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700" windowHeight="6525" tabRatio="576" firstSheet="12" activeTab="12"/>
  </bookViews>
  <sheets>
    <sheet name="fölap" sheetId="1" r:id="rId1"/>
    <sheet name="Fő tábla 1." sheetId="2" r:id="rId2"/>
    <sheet name="Működési bevét 2." sheetId="3" r:id="rId3"/>
    <sheet name="Felhalmozási bevét 2-a." sheetId="4" r:id="rId4"/>
    <sheet name="Normatíva 3." sheetId="5" r:id="rId5"/>
    <sheet name="Int. műk. bevét 4." sheetId="6" r:id="rId6"/>
    <sheet name="Beruházás 5." sheetId="7" r:id="rId7"/>
    <sheet name="Felújítás 6." sheetId="8" r:id="rId8"/>
    <sheet name="Személyi j. 7-8." sheetId="9" r:id="rId9"/>
    <sheet name="DOLOGI ÖSSZ. 9." sheetId="10" r:id="rId10"/>
    <sheet name="Készletbesz. 9-a." sheetId="11" r:id="rId11"/>
    <sheet name="Kommunikációs 9-b." sheetId="12" r:id="rId12"/>
    <sheet name="Szolgáltatás 9-c." sheetId="13" r:id="rId13"/>
    <sheet name="áfa 9-d." sheetId="14" r:id="rId14"/>
    <sheet name="Kiadások szakf. össz. 9-e." sheetId="15" r:id="rId15"/>
    <sheet name="10-11-12-es" sheetId="16" r:id="rId16"/>
    <sheet name="Támogatások" sheetId="17" r:id="rId17"/>
  </sheets>
  <externalReferences>
    <externalReference r:id="rId20"/>
  </externalReferences>
  <definedNames>
    <definedName name="_xlnm.Print_Area" localSheetId="12">'Szolgáltatás 9-c.'!$A$1:$AC$25</definedName>
  </definedNames>
  <calcPr fullCalcOnLoad="1"/>
</workbook>
</file>

<file path=xl/sharedStrings.xml><?xml version="1.0" encoding="utf-8"?>
<sst xmlns="http://schemas.openxmlformats.org/spreadsheetml/2006/main" count="798" uniqueCount="455">
  <si>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</si>
  <si>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</si>
  <si>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</si>
  <si>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</si>
  <si>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</si>
  <si>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</si>
  <si>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</si>
  <si>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</si>
  <si>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</si>
  <si>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</si>
  <si>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</si>
  <si>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 I A D Á S O K</t>
  </si>
  <si>
    <t>Kiadási jogcímek</t>
  </si>
  <si>
    <t>Összesen</t>
  </si>
  <si>
    <t>Összesen:</t>
  </si>
  <si>
    <t>Bevételek</t>
  </si>
  <si>
    <t>Kiadások</t>
  </si>
  <si>
    <t>Általános tartalék</t>
  </si>
  <si>
    <t>Céltartalék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</si>
  <si>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</si>
  <si>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</si>
  <si>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</si>
  <si>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</si>
  <si>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</si>
  <si>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</si>
  <si>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</si>
  <si>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</si>
  <si>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</si>
  <si>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</si>
  <si>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</si>
  <si>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Felújítás  megnevezése</t>
  </si>
  <si>
    <t>Sor-
szám</t>
  </si>
  <si>
    <t xml:space="preserve">Személyi juttatások </t>
  </si>
  <si>
    <t>Önkormányzatok sajátos felhalmozási és tőkebevételei</t>
  </si>
  <si>
    <t>Tárgyi eszközök, immateriális javak értékesítése</t>
  </si>
  <si>
    <t>Felújítás</t>
  </si>
  <si>
    <t>Pénzügyi befektetések kiadásai</t>
  </si>
  <si>
    <t>Egyéb folyó kiadások</t>
  </si>
  <si>
    <t>Támogatások</t>
  </si>
  <si>
    <t>Előző évi pénzmaradvány</t>
  </si>
  <si>
    <t>IV.  Hitelek kamatai</t>
  </si>
  <si>
    <t>V. Egyéb kiadások</t>
  </si>
  <si>
    <t>Önkormányzatok sajátos működési bevételei</t>
  </si>
  <si>
    <t>3.1.</t>
  </si>
  <si>
    <t>3.2.</t>
  </si>
  <si>
    <t>6.1.</t>
  </si>
  <si>
    <t>6.2.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</si>
  <si>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</si>
  <si>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</si>
  <si>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</si>
  <si>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</si>
  <si>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</si>
  <si>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</si>
  <si>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</si>
  <si>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</si>
  <si>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</si>
  <si>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VI. Finanszírozási kiadások (6.1+6.2)</t>
  </si>
  <si>
    <t xml:space="preserve"> KIADÁSOK ÖSSZESEN: (1+2+3+4+5+6)</t>
  </si>
  <si>
    <t>Felhalmozási célú pénzeszközátadás államháztartáson kívülre</t>
  </si>
  <si>
    <t>Támogatásértékű bevételek</t>
  </si>
  <si>
    <t>1.5</t>
  </si>
  <si>
    <t>Pénzforgalom nélküli kiadások</t>
  </si>
  <si>
    <t>1.8.</t>
  </si>
  <si>
    <t>1.9.</t>
  </si>
  <si>
    <t>1.10.</t>
  </si>
  <si>
    <t>1.11.</t>
  </si>
  <si>
    <t>Kamatkiadások</t>
  </si>
  <si>
    <t>1.12.</t>
  </si>
  <si>
    <t>Támogatásértékű műk.kiadás</t>
  </si>
  <si>
    <t>Társadalom- és szociálpol. jutt.</t>
  </si>
  <si>
    <t>I. Folyó (működési) kiadások (1.1+…+1.12)</t>
  </si>
  <si>
    <t>Működési célú pénzmaradvány átadás</t>
  </si>
  <si>
    <t>Felhalmozási célú pénzmaradvány átadás</t>
  </si>
  <si>
    <t>Támogatott szervezet neve</t>
  </si>
  <si>
    <t>Egyéb</t>
  </si>
  <si>
    <t>III. Tartalékok (3.1+...+3.2)</t>
  </si>
  <si>
    <t>Mogyorósbánya Község Önkormányzat</t>
  </si>
  <si>
    <t>Önkormányzat összesen:</t>
  </si>
  <si>
    <t>Intézmények működési bevételeinek részletezése</t>
  </si>
  <si>
    <t>Bérleti díj</t>
  </si>
  <si>
    <t>Bank</t>
  </si>
  <si>
    <t>Önkormányzati Igazgatás</t>
  </si>
  <si>
    <t>Köztemető</t>
  </si>
  <si>
    <t xml:space="preserve">   Mogyorósbánya Község Önkormányzat</t>
  </si>
  <si>
    <t>Önkormányzat</t>
  </si>
  <si>
    <t>szolgáltatás</t>
  </si>
  <si>
    <t>juttatás</t>
  </si>
  <si>
    <t>Rendszeres személyi jutt. Össz:</t>
  </si>
  <si>
    <t>Nem rendszeres személyi</t>
  </si>
  <si>
    <t>juttatások összesen:</t>
  </si>
  <si>
    <t>Személyi juttatások összesen:</t>
  </si>
  <si>
    <t>Mindösszesen:</t>
  </si>
  <si>
    <t>Készlet beszerzés</t>
  </si>
  <si>
    <t>Gyógyszer</t>
  </si>
  <si>
    <t>Irodaszer</t>
  </si>
  <si>
    <t>Szakmai</t>
  </si>
  <si>
    <t>Munkaruha</t>
  </si>
  <si>
    <t>Készlet</t>
  </si>
  <si>
    <t>beszerzés</t>
  </si>
  <si>
    <t>nyomtatvány</t>
  </si>
  <si>
    <t>könyv</t>
  </si>
  <si>
    <t>információ</t>
  </si>
  <si>
    <t>és kenő</t>
  </si>
  <si>
    <t>anyagok</t>
  </si>
  <si>
    <t>védőruha</t>
  </si>
  <si>
    <t>anyag-készlet</t>
  </si>
  <si>
    <t>hordozó</t>
  </si>
  <si>
    <t>anyag</t>
  </si>
  <si>
    <t>beszerzése</t>
  </si>
  <si>
    <t>összesen:</t>
  </si>
  <si>
    <t>Önálló intézmény</t>
  </si>
  <si>
    <t>Bajót-Mogyorósb.körjegyzőség</t>
  </si>
  <si>
    <t>Mogyorósbánya  Község Önkormányzat</t>
  </si>
  <si>
    <t>Kommunikációs szolgáltatások</t>
  </si>
  <si>
    <t>Nem adatátviteli</t>
  </si>
  <si>
    <t>Adatátviteli</t>
  </si>
  <si>
    <t>Kommunikációs</t>
  </si>
  <si>
    <t>célú távközlési</t>
  </si>
  <si>
    <t>szolgáltatások</t>
  </si>
  <si>
    <t>díjak</t>
  </si>
  <si>
    <t>Óvoda</t>
  </si>
  <si>
    <t>552312 Óvoda étkeztetés</t>
  </si>
  <si>
    <t>801115  Óvoda</t>
  </si>
  <si>
    <t>801225 Saj.nev. Óvoda</t>
  </si>
  <si>
    <t>751768 Óvi int.vagyon</t>
  </si>
  <si>
    <t xml:space="preserve"> Óvoda összesen:</t>
  </si>
  <si>
    <t>Szolgáltatási kiadások</t>
  </si>
  <si>
    <t>Vásárolt</t>
  </si>
  <si>
    <t>Bérleti</t>
  </si>
  <si>
    <t>Gázenergia</t>
  </si>
  <si>
    <t xml:space="preserve">Villamos </t>
  </si>
  <si>
    <t>Víz-és</t>
  </si>
  <si>
    <t>Karbantartás</t>
  </si>
  <si>
    <t>Szolgáltatási</t>
  </si>
  <si>
    <t>élelem</t>
  </si>
  <si>
    <t>energia</t>
  </si>
  <si>
    <t>kisjavítás</t>
  </si>
  <si>
    <t xml:space="preserve">üzemeltetési </t>
  </si>
  <si>
    <t>kiadások</t>
  </si>
  <si>
    <t>Általános</t>
  </si>
  <si>
    <t>Dologi</t>
  </si>
  <si>
    <t>Adók,</t>
  </si>
  <si>
    <t>forgalmi</t>
  </si>
  <si>
    <t>folyó</t>
  </si>
  <si>
    <t>adó</t>
  </si>
  <si>
    <t>befizetések</t>
  </si>
  <si>
    <t>Dologi kiadások összesen</t>
  </si>
  <si>
    <t xml:space="preserve">               Támogatás értékű működési kiadás</t>
  </si>
  <si>
    <t>Körjegyzőségnek átadott pénzeszköz</t>
  </si>
  <si>
    <t>Önkormányzat támogatásai:</t>
  </si>
  <si>
    <t xml:space="preserve">Önkormányzat által folyósított </t>
  </si>
  <si>
    <t>Ellátások összesen:</t>
  </si>
  <si>
    <t>Kiadások összesítése</t>
  </si>
  <si>
    <t xml:space="preserve">Személyi </t>
  </si>
  <si>
    <t>Munkaadót</t>
  </si>
  <si>
    <t>Beruházás</t>
  </si>
  <si>
    <t>Belföldi</t>
  </si>
  <si>
    <t>kiküldetés</t>
  </si>
  <si>
    <t>személyi juttatások részletezése</t>
  </si>
  <si>
    <t>különféle dologi</t>
  </si>
  <si>
    <t>4.számú melléklet</t>
  </si>
  <si>
    <t>9/b.számú melléklet</t>
  </si>
  <si>
    <t>9/d. számú melléklet</t>
  </si>
  <si>
    <t xml:space="preserve">     felhalmozásitartalék</t>
  </si>
  <si>
    <t xml:space="preserve">Dologi kiadások  </t>
  </si>
  <si>
    <t>Reprezentáció</t>
  </si>
  <si>
    <t xml:space="preserve">    kommunális adó bevétele</t>
  </si>
  <si>
    <t xml:space="preserve">    iparűzési adó bevétele</t>
  </si>
  <si>
    <t>Tárgyieszközök, immateriális javak értékesítése</t>
  </si>
  <si>
    <t>csatorna</t>
  </si>
  <si>
    <t>Véglegesen átvett pénzeszköz</t>
  </si>
  <si>
    <t>Kölcsön törlesztés</t>
  </si>
  <si>
    <t>összesen</t>
  </si>
  <si>
    <t>2.3</t>
  </si>
  <si>
    <t>2.4</t>
  </si>
  <si>
    <t>2.5</t>
  </si>
  <si>
    <t>II. Felhalmozási és tőke jellegű kiadások (2.1+…+2.5)</t>
  </si>
  <si>
    <t xml:space="preserve">    működési tartalék (készlet beszerzés)</t>
  </si>
  <si>
    <t xml:space="preserve">Felújítás </t>
  </si>
  <si>
    <t xml:space="preserve">Intézményi beruházás </t>
  </si>
  <si>
    <t>Tartalék</t>
  </si>
  <si>
    <t>Hitelek</t>
  </si>
  <si>
    <t xml:space="preserve">   felhalmozási tartalék</t>
  </si>
  <si>
    <t>552110 Közutak,hídak üzemeltetése</t>
  </si>
  <si>
    <t>682002 nem lakóingatlan bérbeadása</t>
  </si>
  <si>
    <t>841126 Önkormányzati ig. tev</t>
  </si>
  <si>
    <t>841402 Közvilágítás</t>
  </si>
  <si>
    <t>862101 Háziorvosi szolgálat</t>
  </si>
  <si>
    <t>890441 Közcélú foglalkoztatás</t>
  </si>
  <si>
    <t>910501 Közművelődési tevékenység</t>
  </si>
  <si>
    <t>960302 Köztemető-fenntartás és mük</t>
  </si>
  <si>
    <t>841403 Város és községgazdálkodás</t>
  </si>
  <si>
    <t>890442 Közhasznú foglalkoztatás</t>
  </si>
  <si>
    <t>890441 Közhasznú foglalkoztatás</t>
  </si>
  <si>
    <t>890442  Közhasznú foglalkoztatás</t>
  </si>
  <si>
    <t>Ápolási díj</t>
  </si>
  <si>
    <t>polgármester</t>
  </si>
  <si>
    <t>munkatörv kv.</t>
  </si>
  <si>
    <t>Működési kamatmentes kölcsön államháztartáson kívülre</t>
  </si>
  <si>
    <t>I</t>
  </si>
  <si>
    <t>2.1 Helyi adók*</t>
  </si>
  <si>
    <t>2.2 Bírságok, pótlékok,</t>
  </si>
  <si>
    <t>2.3 Egyéb bevétel</t>
  </si>
  <si>
    <t>2.4 Talajterhelési dij</t>
  </si>
  <si>
    <t>2.5Átengedett központi adók*</t>
  </si>
  <si>
    <t xml:space="preserve">          átenedett központi adó szja</t>
  </si>
  <si>
    <t>II</t>
  </si>
  <si>
    <t>Önkormányzat költségvetési támogatása</t>
  </si>
  <si>
    <t xml:space="preserve"> Önkormányzat sajátos műk. bevételei (2.1+2.5)*</t>
  </si>
  <si>
    <t>IV.</t>
  </si>
  <si>
    <t xml:space="preserve">Felhalmozási és tőkejellegű bevételek </t>
  </si>
  <si>
    <t>2.4Többcélú kistérségi társulástól átvett pénzeszköz</t>
  </si>
  <si>
    <t>V.</t>
  </si>
  <si>
    <t>III.</t>
  </si>
  <si>
    <t>1.Működéscélú pénzeszköz átvétel államháztartáon kiv.</t>
  </si>
  <si>
    <t>1.Felhalmozáscélú pénzeszköz átvétel államháztartáon kiv.</t>
  </si>
  <si>
    <t>1</t>
  </si>
  <si>
    <t>2</t>
  </si>
  <si>
    <t>VI</t>
  </si>
  <si>
    <t>VII.</t>
  </si>
  <si>
    <t>Költségvetési hiány belső finanszirozására szolgáló bevétel</t>
  </si>
  <si>
    <t>Előző évek Működési célú pénzmaradvány igénybevétele</t>
  </si>
  <si>
    <t>Előző évek Felhalmozási célú pénzmaradvány igénybevétele</t>
  </si>
  <si>
    <t>VIII.</t>
  </si>
  <si>
    <t>Felhalmozás célú hitel felvétel</t>
  </si>
  <si>
    <t>2.1 Rövidlejáratú hitelek felvétele</t>
  </si>
  <si>
    <t>IX.</t>
  </si>
  <si>
    <t>V. Tám. kölcs. visszatér. igénybev., értékp. bev. (1+2)</t>
  </si>
  <si>
    <t xml:space="preserve">KöltségvetésiBEVÉTELEK ÖSSZESEN: </t>
  </si>
  <si>
    <t>Önkormányzat működési bevételei (1+2)</t>
  </si>
  <si>
    <t>Támogatásértékű bevétel (1+2)</t>
  </si>
  <si>
    <t>Támogatásértékű felhalmozási bevételek(2.1+2.5)</t>
  </si>
  <si>
    <t xml:space="preserve"> Támogatások, kiegészítések (1+..6)</t>
  </si>
  <si>
    <t xml:space="preserve">  1.6Többcélú kistérségi társulástól átvett pénzeszköz(könyvtár)</t>
  </si>
  <si>
    <t>Támogatásértékű működési bevételek  (1.1+1.6)</t>
  </si>
  <si>
    <t>kölcsönök visszatérülése</t>
  </si>
  <si>
    <t>Müködési hitel</t>
  </si>
  <si>
    <t>Működéscélú pénzeszköz átadás</t>
  </si>
  <si>
    <t>Támogatásésrtékű kiadás</t>
  </si>
  <si>
    <t xml:space="preserve">     működési tartalék </t>
  </si>
  <si>
    <t>Munkáltató</t>
  </si>
  <si>
    <t>SZJA</t>
  </si>
  <si>
    <t xml:space="preserve">Cafetéria </t>
  </si>
  <si>
    <t>Cafetéria munkatörvénykönyves</t>
  </si>
  <si>
    <t>Számlavezetési díj</t>
  </si>
  <si>
    <t>Non-profit szervek mindösszesen:</t>
  </si>
  <si>
    <t>Áht-on kivülre nyújtott támogatás</t>
  </si>
  <si>
    <t>841112 Önkormányzati jogalkotás</t>
  </si>
  <si>
    <t>Működési célú  kölcsön  felvétel,visszatér.,</t>
  </si>
  <si>
    <t xml:space="preserve">BEVÉTELEK ÖSSZESEN: </t>
  </si>
  <si>
    <t>Felhalmozási célú  kölcsön felvétel, visszatér.</t>
  </si>
  <si>
    <t>ezer Ft</t>
  </si>
  <si>
    <t>27 % szociális hozzájárulási adó</t>
  </si>
  <si>
    <t>Támogatás értékű bevételek</t>
  </si>
  <si>
    <t xml:space="preserve">   Felhalmozási hitel felvét</t>
  </si>
  <si>
    <t>9/c. számú melléklet</t>
  </si>
  <si>
    <t>12. számú melléklet</t>
  </si>
  <si>
    <t>Beruházások tervezése</t>
  </si>
  <si>
    <t>B E V É T E L E K</t>
  </si>
  <si>
    <t>9/e. számú melléklet</t>
  </si>
  <si>
    <t>Felújítás* (6/b.sz.melléklet)</t>
  </si>
  <si>
    <t>Intézményi beruházási kiadások* (6/a.sz.melléklet)</t>
  </si>
  <si>
    <t>Személyi  juttatások (7.sz.melléklet)</t>
  </si>
  <si>
    <t>Munkaadókat terhelő járulékok (8.sz.melléklet)</t>
  </si>
  <si>
    <t>Dologi  kiadások* (9.sz.melléklet)</t>
  </si>
  <si>
    <t>Támogatásértékű működési kiadás (10.sz. melléklet)</t>
  </si>
  <si>
    <t>Társadalom- és szociálpolitikai juttatások (12.sz.melléklet)</t>
  </si>
  <si>
    <t>Bérpótló juttatás                                                                  (5 fő 20%-os önrész)</t>
  </si>
  <si>
    <t>Lakásfenntartási támogatás                                                         (20%-os önrész)</t>
  </si>
  <si>
    <t>Foglalkoztatást helyettesítő tám.                                                (20%-os önrész)</t>
  </si>
  <si>
    <t>Egyszeri gyermekvédelmi támogat                            (100%-os állami támogatás)</t>
  </si>
  <si>
    <t>Temetési segély                                                                        (100%-os önrész)</t>
  </si>
  <si>
    <t>Közgyógy ellátás                                                                      (100%-os önrész)</t>
  </si>
  <si>
    <t>Rendkívüli gyermekvédelmi támogatás                                     (100%-os önrész)</t>
  </si>
  <si>
    <t>Átmeneti Szociális Segély                                                         (100%-os önrész)</t>
  </si>
  <si>
    <t>Mozgáskorlátozottak támogatása                          ( 100 %-os állami támogatás)</t>
  </si>
  <si>
    <t>Szlovák Nemzetiségi Önkormányzati támogatás</t>
  </si>
  <si>
    <t>Német Nemzetiségi Önkormányzati támogatás</t>
  </si>
  <si>
    <t>1.Normatív hozzájárulások* (13.sz.melléklet)</t>
  </si>
  <si>
    <t>Felhalmozási hitel törlesztés   ( 14.sz. melléklet )</t>
  </si>
  <si>
    <t>2.2KDOP-4.1-1)E Felszabadulás út csőbehelyezés</t>
  </si>
  <si>
    <t>2.Normatív kötött felhasználású támogatás</t>
  </si>
  <si>
    <t>E:</t>
  </si>
  <si>
    <t>M:</t>
  </si>
  <si>
    <t>T:</t>
  </si>
  <si>
    <t>tatottak</t>
  </si>
  <si>
    <t>mindösszesen:</t>
  </si>
  <si>
    <t>Önkormányzat támogatásai</t>
  </si>
  <si>
    <t>Aljnövényzet tisztító</t>
  </si>
  <si>
    <t>Nem lakóingatlan bérbeadása</t>
  </si>
  <si>
    <t>bevétele</t>
  </si>
  <si>
    <t>kamat</t>
  </si>
  <si>
    <t>Közfoglalkoz-</t>
  </si>
  <si>
    <t>Egyéb bérrendszer alá tartozó bére</t>
  </si>
  <si>
    <t>Költségátalány</t>
  </si>
  <si>
    <t>terhelőj árulékok</t>
  </si>
  <si>
    <t>522001 Közutak,hidak üzemeltetése</t>
  </si>
  <si>
    <t>682002 Nem lakóingatlan bérbeadása</t>
  </si>
  <si>
    <t>Folyóirat</t>
  </si>
  <si>
    <t>Hajtó-</t>
  </si>
  <si>
    <t>Kisértékű</t>
  </si>
  <si>
    <t>841126 Önkormányzati igazg. tev</t>
  </si>
  <si>
    <t>552110 Közutak,hidak üzemeltetése</t>
  </si>
  <si>
    <t>2.1 Hulladékgazdálkodási rekultiváció megszűnése</t>
  </si>
  <si>
    <t>1.1 Mozgáskorlátozottak támogatása</t>
  </si>
  <si>
    <t>Keresetkiegészítés</t>
  </si>
  <si>
    <t>által fizetett</t>
  </si>
  <si>
    <t>Pénzügyi</t>
  </si>
  <si>
    <t>tárgyi eszköz</t>
  </si>
  <si>
    <t>Működési kölcsön</t>
  </si>
  <si>
    <t xml:space="preserve">    Igazgatás szolgáltatási díj</t>
  </si>
  <si>
    <r>
      <t xml:space="preserve"> Intézményi működési bevételek</t>
    </r>
    <r>
      <rPr>
        <b/>
        <vertAlign val="superscript"/>
        <sz val="8"/>
        <rFont val="Times New Roman CE"/>
        <family val="0"/>
      </rPr>
      <t>* (4.sz. melléklet)</t>
    </r>
  </si>
  <si>
    <t xml:space="preserve">   Függő bevételek</t>
  </si>
  <si>
    <t xml:space="preserve">   BEVÉTELEK MINDÖSSZESEN:</t>
  </si>
  <si>
    <t>Függő kiadások</t>
  </si>
  <si>
    <t>KIADÁSOK MINDÖSSZESEN:</t>
  </si>
  <si>
    <t>Művelődési Ház</t>
  </si>
  <si>
    <t>K.D.O.P.4.1.1/E "Mogyorósbánya Szőlősor utcai csapadékvíz elvezetés támogatása (50.761.368 Ft)</t>
  </si>
  <si>
    <t>K.D.O.P.4.1.1/E "Mogyorósbánya Szőlősor utcai csapadékvíz elvezetés   ÖNRÉSZ (7.787.579 Ft</t>
  </si>
  <si>
    <t>2.6</t>
  </si>
  <si>
    <t>Előfinanszirozási hitel törl.</t>
  </si>
  <si>
    <t>Egyszeri gyermekvédelmi tám. Erzsébet utalv.           (100%-os állami támogatás)</t>
  </si>
  <si>
    <t>Előző évi műk.előir.maradv.pm.átadás össz.:</t>
  </si>
  <si>
    <t>2013 évi</t>
  </si>
  <si>
    <t>Normatív ápolási díj(járáshoz került)                             ( 2 fő 25%-os önrész)</t>
  </si>
  <si>
    <t>Méltányossági ápolási díj                 marad?(1 fő 100 %-os önrész)</t>
  </si>
  <si>
    <t>2013. évi költségvetési terv</t>
  </si>
  <si>
    <t>Felhalmozási előfinanszírozási hitel</t>
  </si>
  <si>
    <t>2.3. KDOP 4.1.1. 2012.évi önerő támogatás</t>
  </si>
  <si>
    <t xml:space="preserve">K.D.O.P.4.1.1/E "Mogyorósbánya Szőlősor utcai csapadékvíz elvezetés támogatása </t>
  </si>
  <si>
    <t xml:space="preserve">Felújítások </t>
  </si>
  <si>
    <t>Állományba nem tart.jutt.</t>
  </si>
  <si>
    <t>Részmunkaídő</t>
  </si>
  <si>
    <t>beteg állomány</t>
  </si>
  <si>
    <t>2013. évi munkaadót terhelő járulékok</t>
  </si>
  <si>
    <t>2013. évi költségvetés</t>
  </si>
  <si>
    <t>vegyszer</t>
  </si>
  <si>
    <t xml:space="preserve">Egyéb folyó </t>
  </si>
  <si>
    <t>Vis</t>
  </si>
  <si>
    <t>mair</t>
  </si>
  <si>
    <t>Működési célú pénzeszközátadás államháztartáson kívülre</t>
  </si>
  <si>
    <t>1.3 Központi ktg-i szervtől ( pénbeli tám.)</t>
  </si>
  <si>
    <t>Tát Nagyközség Önkorm. Iskola társulásra átadott pénzeszköz          (2012. év )</t>
  </si>
  <si>
    <t xml:space="preserve">          gépjárműadó  40 !% saját</t>
  </si>
  <si>
    <t>A hozzájárulások és támogatások összesítése (aktuális összeg):</t>
  </si>
  <si>
    <t>Támogatás (Ft)</t>
  </si>
  <si>
    <t>I.1.a) Önkormányzati hivatal működésének támogatása</t>
  </si>
  <si>
    <t>2013. év első négy hónapjának átmeneti támogatása - elismert hivatali létszám alapján</t>
  </si>
  <si>
    <t>2013. május 1-jétől 8 havi időarányos támogatás - elismert hivatali létszám alapján</t>
  </si>
  <si>
    <t>I.1.b) Település-üzemeltetéshez kapcsolódó feladatellátás támogatása</t>
  </si>
  <si>
    <t>I.1.c) Beszámítás összege</t>
  </si>
  <si>
    <t>I.1. a-c) jogcímen nyújtott támogatás összesen</t>
  </si>
  <si>
    <t>I.1.d) Egyéb kötelező önkormányzati feladatok támogatása</t>
  </si>
  <si>
    <t>1. A települési  önkormányzatok működésének támogatása</t>
  </si>
  <si>
    <t>2. Megyei önkormányzatok működésének támogatása</t>
  </si>
  <si>
    <t>I. ÁLTALÁNOS FELADATOK TÁMOGATÁSA ÖSSZESEN</t>
  </si>
  <si>
    <t>II.3.a) Ingyenes és kedvezményes gyermekétkeztetés támogatása</t>
  </si>
  <si>
    <t xml:space="preserve">II.3.b) Óvodai, iskolai étkeztetés támogatása </t>
  </si>
  <si>
    <t xml:space="preserve"> II. 4. Társulás által fenntartott óvodákba bejáró gyermekek utaztatásának támogatása </t>
  </si>
  <si>
    <t>II. KÖZNEVELÉS TÁMOGATÁSA ÖSSZESEN</t>
  </si>
  <si>
    <t>III.2. Hozzájárulás a pénzbeli szociális ellátásokhoz</t>
  </si>
  <si>
    <t>III: SZOCIÁLIS FELADATOK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</si>
  <si>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</si>
  <si>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t>IV. A TELEPÜLÉSI ÖNKORMÁNYZATOK KULTURÁLIS FELADATAINAK TÁMOGATÁSA ÖSSZESEN</t>
  </si>
  <si>
    <t>Lakosság szám: 2012. január 1-én                 887 fő</t>
  </si>
  <si>
    <t>Helyi önkormányzatok egyes költségvetési kapcsolatokból számított bevételei összesen :</t>
  </si>
  <si>
    <t>7. számú melléklet</t>
  </si>
  <si>
    <t>8. számú melléklet</t>
  </si>
  <si>
    <t>9. számú melléklet</t>
  </si>
  <si>
    <t>Dologi kiadások összesítése</t>
  </si>
  <si>
    <t>960302 Köztemető-fennt.</t>
  </si>
  <si>
    <t>3. számú melléklet</t>
  </si>
  <si>
    <t>Önként vállalt feladatok</t>
  </si>
  <si>
    <t>Mogyorósbány Község  általános működésének és ágazati feladatainak 2013. évi támogatása</t>
  </si>
  <si>
    <t xml:space="preserve">                                    </t>
  </si>
  <si>
    <t>1.1 Megyei Önk.-tól kamatmentes kölcsön felv.</t>
  </si>
  <si>
    <t>Rendezvények</t>
  </si>
  <si>
    <t xml:space="preserve">Művelődési ház terv </t>
  </si>
  <si>
    <t>Kamatmentes felhalmozási kölcsön KEM</t>
  </si>
  <si>
    <t>Felmozási célú kölcsön felvétele</t>
  </si>
  <si>
    <t xml:space="preserve"> KDOP.  4.2.1/B-11 Felszabadulás utca- Alkotmány utca- Régi postaköz felújítás</t>
  </si>
  <si>
    <t>K.D:O.P 4.2.1/B 11 Felszab.út-Alkotmány u.-Régi post. Felúj.</t>
  </si>
  <si>
    <t>X.</t>
  </si>
  <si>
    <t xml:space="preserve"> XI.</t>
  </si>
  <si>
    <t>XII.</t>
  </si>
  <si>
    <t>Tát Nagyközség Önkorm. óvoda társulásra átadott pénzeszköz</t>
  </si>
  <si>
    <t>Táti Közös Önkormányzati Hivatalra átadott pénzeszköz</t>
  </si>
  <si>
    <t>2013. évi eredeti előirányzat</t>
  </si>
  <si>
    <t>2013. évi módosított előirányzat</t>
  </si>
  <si>
    <t>3. Erzsébet utalvány</t>
  </si>
  <si>
    <t>4. Egyéb központi támogatás  - bérkompenzálás</t>
  </si>
  <si>
    <t>E Ft-ban</t>
  </si>
  <si>
    <t>E.</t>
  </si>
  <si>
    <t>M</t>
  </si>
  <si>
    <t>11. melléklet</t>
  </si>
  <si>
    <t>10. melléklet</t>
  </si>
  <si>
    <t>a 2/2013. (II.28.) önkormányzati rendelethez*</t>
  </si>
  <si>
    <t>15. számú melléklet</t>
  </si>
  <si>
    <t>* Sorszámozását 13. számú mellékletre módosította a 4/2013. (IV.25.). önkormányzati rendelet</t>
  </si>
  <si>
    <t xml:space="preserve">2013. eredeti előirányzat
</t>
  </si>
  <si>
    <t xml:space="preserve">2013. módosított előirányzat
</t>
  </si>
  <si>
    <t>eredeti</t>
  </si>
  <si>
    <t>előirányzat</t>
  </si>
  <si>
    <t>módosított</t>
  </si>
  <si>
    <t>Működési célú pénzeszköz átadás</t>
  </si>
  <si>
    <t>társadalom és szociálpolitikai juttatások</t>
  </si>
  <si>
    <t>államháztartáson kívülre</t>
  </si>
  <si>
    <t>Munkaadót terhelő járulékok</t>
  </si>
  <si>
    <t>Kölcsön, hitel, törlesztés</t>
  </si>
  <si>
    <t>Támogatásértékű működési kiadás</t>
  </si>
  <si>
    <t>Társadalom és szociálpolitikai juttatás</t>
  </si>
  <si>
    <t>Működés célú pénzeszköz átadás</t>
  </si>
  <si>
    <t>Tartalékok</t>
  </si>
  <si>
    <t>Szállítási szolgáltatás</t>
  </si>
  <si>
    <t>Vásárolt közszolgáltatás</t>
  </si>
  <si>
    <t>M.</t>
  </si>
  <si>
    <t>2013.</t>
  </si>
  <si>
    <t>1.4 Munkaügyi központtól kapott támogatás</t>
  </si>
  <si>
    <t>1.2 Körjegyzőségtől átvett pénzeszköz</t>
  </si>
  <si>
    <t>Eredeti</t>
  </si>
  <si>
    <t>Módosított</t>
  </si>
  <si>
    <t>Kiszámlázott szolgáltatás bevétele</t>
  </si>
  <si>
    <t>Véglegesen átvett pénzeszközök</t>
  </si>
  <si>
    <t>Továbbszámlázott szolgáltatás kiadásai</t>
  </si>
  <si>
    <t>562912 Óvodai intézményi étkeztetés</t>
  </si>
  <si>
    <t>562913 Iskolai intézményi étkeztetés</t>
  </si>
  <si>
    <t>Zenekar támogatása</t>
  </si>
  <si>
    <t>Zenekarnak nyújtott támogatás</t>
  </si>
  <si>
    <t>Tát Nagyk. Önkorm. 2012-re tásulás elszámolása</t>
  </si>
  <si>
    <t>9/a.számú melléklet</t>
  </si>
  <si>
    <t>1. sz. melléklet a 2/2013. (II.28.) önkormányzati rendelethez*</t>
  </si>
  <si>
    <t>*Módosította a 6/2013. (VI.26.) önkormányzati rendelet 1. melléklete</t>
  </si>
  <si>
    <t>2. melléklet a 2/2013. (II. 28.) önkormányzati rendelethez*</t>
  </si>
  <si>
    <t>*Módosította a 6/2013. (VI.26.) önkormányzati rendelet 2. melléklete</t>
  </si>
  <si>
    <t>2/a. számú melléklet a 2/2013. (II.28.) önkormányzati rendelethez*</t>
  </si>
  <si>
    <t>*Módosította a 6/2013. (VI.26.) önkormányzati rendelet 3. melléklete</t>
  </si>
  <si>
    <t>*Módosította a 6/2013. (VI.26.) önkormányzati rendelet 4. melléklete</t>
  </si>
  <si>
    <t>*Módosította a 6/2013. (VI.26.) önkormányzati rendelet 5. melléklete</t>
  </si>
  <si>
    <t>*Módosította a 6/2013. (VI.26.) önkormányzati rendelet 6. melléklete</t>
  </si>
  <si>
    <t>5. számú melléklet a 2/2013. (II.28.) önkormányzati rendelethez*</t>
  </si>
  <si>
    <t>*Módosította a 6/2013. (VI.26.) önkormányzati rendelet 7. melléklete</t>
  </si>
  <si>
    <t>6. számú melléklet a 2/2013. (II.28.) önkormányzati rendelethez*</t>
  </si>
  <si>
    <t>*Módosította a 6/2013. (VI.26.) önkormányzati rendelet 8. melléklete</t>
  </si>
  <si>
    <t>*Módosította a 6/2013. (VI.26.) önkormányzati rendelet 9. melléklete</t>
  </si>
  <si>
    <t>*Módosította a 6/2013. (VI.26.) önkormányzati rendelet 10. melléklete</t>
  </si>
  <si>
    <t>*Módosította a 6/2013. (VI.26.) önkormányzati rendelet 11. melléklete</t>
  </si>
  <si>
    <t>*Módosította a 6/2013. (VI.26.) önkormányzati rendelet 12. melléklete</t>
  </si>
  <si>
    <t>*Módosította a 6/2013. (VI.26.) önkormányzati rendelet 13. melléklete</t>
  </si>
  <si>
    <t>*Módosította a 6/2013. (VI.26.) önkormányzati rendelet 14. melléklete</t>
  </si>
  <si>
    <t>*Módosította a 6/2013. (VI.26.) önkormányzati rendelet 15. melléklete</t>
  </si>
  <si>
    <t xml:space="preserve"> a 2/2013. (II.28.) önkormányzati rendelethez*</t>
  </si>
  <si>
    <t>*Módosította a 6/2013. (VI.26.) önkormányzati rendelet 16. melléklete</t>
  </si>
  <si>
    <t>*Módosította a 6/2013. (VI.26.) önkormányzati rendelet 17. melléklete</t>
  </si>
  <si>
    <t>*Módosította a 6/2013. (VI.26.) önkormányzati rendelet 18. melléklete</t>
  </si>
  <si>
    <t>*Módosította a 6/2013. (VI.26.) önkormányzati rendelet 19. melléklete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</si>
</sst>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yyyy\-mm\-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#,##0.0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8"/>
      <color indexed="8"/>
      <name val="Arial CE"/>
      <family val="2"/>
    </font>
    <font>
      <sz val="10"/>
      <color indexed="10"/>
      <name val="Times New Roman CE"/>
      <family val="0"/>
    </font>
    <font>
      <b/>
      <vertAlign val="superscript"/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Times New Roman CE"/>
      <family val="0"/>
    </font>
    <font>
      <b/>
      <sz val="6"/>
      <name val="Arial CE"/>
      <family val="2"/>
    </font>
    <font>
      <sz val="6"/>
      <name val="Arial CE"/>
      <family val="0"/>
    </font>
    <font>
      <b/>
      <sz val="6"/>
      <name val="Arial"/>
      <family val="2"/>
    </font>
    <font>
      <sz val="12"/>
      <name val="Times New Roman"/>
      <family val="1"/>
    </font>
    <font>
      <sz val="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4" borderId="7" applyNumberFormat="0" applyFont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9" borderId="0" applyNumberFormat="0" applyBorder="0" applyAlignment="0" applyProtection="0"/>
    <xf numFmtId="0" fontId="4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7" borderId="0" applyNumberFormat="0" applyBorder="0" applyAlignment="0" applyProtection="0"/>
    <xf numFmtId="0" fontId="60" fillId="7" borderId="0" applyNumberFormat="0" applyBorder="0" applyAlignment="0" applyProtection="0"/>
    <xf numFmtId="0" fontId="61" fillId="16" borderId="1" applyNumberFormat="0" applyAlignment="0" applyProtection="0"/>
    <xf numFmtId="9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0" fillId="0" borderId="0" xfId="62" applyFont="1" applyFill="1">
      <alignment/>
      <protection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62" applyFill="1">
      <alignment/>
      <protection/>
    </xf>
    <xf numFmtId="0" fontId="11" fillId="0" borderId="0" xfId="62" applyFont="1" applyFill="1">
      <alignment/>
      <protection/>
    </xf>
    <xf numFmtId="0" fontId="12" fillId="0" borderId="0" xfId="62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5" fillId="18" borderId="11" xfId="0" applyFont="1" applyFill="1" applyBorder="1" applyAlignment="1">
      <alignment horizontal="left" vertical="center"/>
    </xf>
    <xf numFmtId="0" fontId="11" fillId="0" borderId="0" xfId="62" applyFont="1" applyFill="1" applyBorder="1" applyAlignment="1" applyProtection="1">
      <alignment horizontal="left" vertical="center" wrapText="1"/>
      <protection/>
    </xf>
    <xf numFmtId="0" fontId="5" fillId="0" borderId="0" xfId="62" applyFont="1" applyFill="1">
      <alignment/>
      <protection/>
    </xf>
    <xf numFmtId="0" fontId="5" fillId="0" borderId="0" xfId="62" applyFont="1" applyFill="1" applyAlignment="1">
      <alignment horizontal="center"/>
      <protection/>
    </xf>
    <xf numFmtId="0" fontId="14" fillId="0" borderId="10" xfId="0" applyFont="1" applyBorder="1" applyAlignment="1">
      <alignment vertical="center"/>
    </xf>
    <xf numFmtId="0" fontId="0" fillId="0" borderId="10" xfId="67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3" fillId="0" borderId="0" xfId="0" applyFon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5" fillId="18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5" fillId="18" borderId="10" xfId="0" applyFont="1" applyFill="1" applyBorder="1" applyAlignment="1">
      <alignment/>
    </xf>
    <xf numFmtId="3" fontId="15" fillId="18" borderId="10" xfId="0" applyNumberFormat="1" applyFont="1" applyFill="1" applyBorder="1" applyAlignment="1">
      <alignment horizontal="right"/>
    </xf>
    <xf numFmtId="3" fontId="0" fillId="18" borderId="10" xfId="0" applyNumberForma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0" fillId="17" borderId="10" xfId="0" applyFont="1" applyFill="1" applyBorder="1" applyAlignment="1">
      <alignment/>
    </xf>
    <xf numFmtId="3" fontId="20" fillId="17" borderId="10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164" fontId="5" fillId="0" borderId="0" xfId="0" applyNumberFormat="1" applyFont="1" applyFill="1" applyAlignment="1">
      <alignment horizontal="right" wrapText="1"/>
    </xf>
    <xf numFmtId="0" fontId="0" fillId="4" borderId="0" xfId="62" applyFont="1" applyFill="1">
      <alignment/>
      <protection/>
    </xf>
    <xf numFmtId="0" fontId="5" fillId="0" borderId="0" xfId="0" applyFont="1" applyAlignment="1">
      <alignment horizontal="right"/>
    </xf>
    <xf numFmtId="3" fontId="13" fillId="0" borderId="12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0" fillId="0" borderId="10" xfId="67" applyNumberFormat="1" applyFont="1" applyBorder="1" applyAlignment="1">
      <alignment vertical="center"/>
    </xf>
    <xf numFmtId="3" fontId="13" fillId="4" borderId="10" xfId="67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44" fontId="5" fillId="0" borderId="0" xfId="67" applyFont="1" applyAlignment="1">
      <alignment horizontal="center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/>
    </xf>
    <xf numFmtId="0" fontId="14" fillId="0" borderId="13" xfId="0" applyFont="1" applyBorder="1" applyAlignment="1">
      <alignment horizontal="left" vertical="center"/>
    </xf>
    <xf numFmtId="0" fontId="15" fillId="18" borderId="14" xfId="0" applyFont="1" applyFill="1" applyBorder="1" applyAlignment="1">
      <alignment horizontal="left" vertical="center"/>
    </xf>
    <xf numFmtId="3" fontId="20" fillId="18" borderId="15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indent="1"/>
    </xf>
    <xf numFmtId="0" fontId="11" fillId="0" borderId="0" xfId="0" applyFont="1" applyBorder="1" applyAlignment="1" applyProtection="1">
      <alignment horizontal="left" vertical="center" indent="1"/>
      <protection locked="0"/>
    </xf>
    <xf numFmtId="3" fontId="11" fillId="0" borderId="0" xfId="0" applyNumberFormat="1" applyFont="1" applyBorder="1" applyAlignment="1" applyProtection="1">
      <alignment horizontal="right" vertical="center" indent="1"/>
      <protection locked="0"/>
    </xf>
    <xf numFmtId="3" fontId="14" fillId="16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left" vertical="center"/>
    </xf>
    <xf numFmtId="3" fontId="14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44" fontId="16" fillId="0" borderId="10" xfId="67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0" fontId="11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1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14" fillId="16" borderId="11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/>
    </xf>
    <xf numFmtId="0" fontId="10" fillId="18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1"/>
      <protection/>
    </xf>
    <xf numFmtId="0" fontId="10" fillId="16" borderId="10" xfId="62" applyFont="1" applyFill="1" applyBorder="1" applyAlignment="1" applyProtection="1">
      <alignment horizontal="left" vertical="center" wrapText="1" indent="1"/>
      <protection/>
    </xf>
    <xf numFmtId="0" fontId="25" fillId="0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horizontal="left" vertical="center" wrapText="1" indent="2"/>
      <protection/>
    </xf>
    <xf numFmtId="0" fontId="26" fillId="2" borderId="10" xfId="62" applyFont="1" applyFill="1" applyBorder="1" applyAlignment="1" applyProtection="1">
      <alignment horizontal="left" vertical="center" wrapText="1" indent="1"/>
      <protection/>
    </xf>
    <xf numFmtId="0" fontId="26" fillId="18" borderId="10" xfId="62" applyFont="1" applyFill="1" applyBorder="1" applyAlignment="1" applyProtection="1">
      <alignment horizontal="left" vertical="center" wrapText="1" indent="1"/>
      <protection/>
    </xf>
    <xf numFmtId="0" fontId="25" fillId="18" borderId="10" xfId="62" applyFont="1" applyFill="1" applyBorder="1" applyAlignment="1" applyProtection="1">
      <alignment horizontal="left" vertical="center" wrapText="1" indent="1"/>
      <protection/>
    </xf>
    <xf numFmtId="0" fontId="11" fillId="0" borderId="10" xfId="62" applyFont="1" applyFill="1" applyBorder="1" applyAlignment="1" applyProtection="1">
      <alignment vertical="top" wrapText="1"/>
      <protection/>
    </xf>
    <xf numFmtId="0" fontId="11" fillId="0" borderId="10" xfId="62" applyFont="1" applyFill="1" applyBorder="1" applyAlignment="1" applyProtection="1">
      <alignment vertical="center" wrapText="1"/>
      <protection/>
    </xf>
    <xf numFmtId="0" fontId="10" fillId="18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 applyAlignment="1" applyProtection="1">
      <alignment horizontal="left" indent="1"/>
      <protection/>
    </xf>
    <xf numFmtId="164" fontId="10" fillId="18" borderId="10" xfId="62" applyNumberFormat="1" applyFont="1" applyFill="1" applyBorder="1" applyAlignment="1" applyProtection="1">
      <alignment vertical="center" wrapText="1"/>
      <protection/>
    </xf>
    <xf numFmtId="1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0" fontId="11" fillId="16" borderId="10" xfId="62" applyFont="1" applyFill="1" applyBorder="1" applyAlignment="1" applyProtection="1">
      <alignment horizontal="left" vertical="center" wrapText="1" indent="1"/>
      <protection/>
    </xf>
    <xf numFmtId="0" fontId="10" fillId="0" borderId="10" xfId="62" applyFont="1" applyFill="1" applyBorder="1" applyAlignment="1" applyProtection="1">
      <alignment vertical="center" wrapText="1"/>
      <protection/>
    </xf>
    <xf numFmtId="0" fontId="11" fillId="0" borderId="10" xfId="62" applyFont="1" applyFill="1" applyBorder="1">
      <alignment/>
      <protection/>
    </xf>
    <xf numFmtId="0" fontId="23" fillId="0" borderId="0" xfId="0" applyFont="1" applyAlignment="1">
      <alignment/>
    </xf>
    <xf numFmtId="0" fontId="0" fillId="0" borderId="17" xfId="0" applyBorder="1" applyAlignment="1">
      <alignment/>
    </xf>
    <xf numFmtId="3" fontId="16" fillId="18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/>
    </xf>
    <xf numFmtId="0" fontId="13" fillId="4" borderId="10" xfId="0" applyFont="1" applyFill="1" applyBorder="1" applyAlignment="1">
      <alignment/>
    </xf>
    <xf numFmtId="0" fontId="10" fillId="0" borderId="10" xfId="62" applyFont="1" applyFill="1" applyBorder="1" applyAlignment="1" applyProtection="1">
      <alignment horizontal="left" vertical="center" wrapText="1"/>
      <protection/>
    </xf>
    <xf numFmtId="164" fontId="6" fillId="0" borderId="18" xfId="0" applyNumberFormat="1" applyFont="1" applyFill="1" applyBorder="1" applyAlignment="1">
      <alignment horizontal="left" vertical="center" wrapText="1"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right" vertical="center" wrapText="1"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164" fontId="10" fillId="18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3" fontId="6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horizontal="right" vertical="center" wrapText="1"/>
    </xf>
    <xf numFmtId="3" fontId="14" fillId="0" borderId="22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13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Fill="1" applyBorder="1" applyAlignment="1">
      <alignment/>
    </xf>
    <xf numFmtId="3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3" fontId="13" fillId="7" borderId="10" xfId="0" applyNumberFormat="1" applyFont="1" applyFill="1" applyBorder="1" applyAlignment="1">
      <alignment/>
    </xf>
    <xf numFmtId="0" fontId="15" fillId="7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8" fillId="0" borderId="10" xfId="0" applyFont="1" applyBorder="1" applyAlignment="1">
      <alignment/>
    </xf>
    <xf numFmtId="3" fontId="13" fillId="0" borderId="23" xfId="0" applyNumberFormat="1" applyFont="1" applyFill="1" applyBorder="1" applyAlignment="1">
      <alignment horizontal="right"/>
    </xf>
    <xf numFmtId="3" fontId="14" fillId="18" borderId="11" xfId="0" applyNumberFormat="1" applyFont="1" applyFill="1" applyBorder="1" applyAlignment="1">
      <alignment horizontal="center" vertical="center"/>
    </xf>
    <xf numFmtId="3" fontId="14" fillId="18" borderId="11" xfId="0" applyNumberFormat="1" applyFont="1" applyFill="1" applyBorder="1" applyAlignment="1">
      <alignment horizontal="right" vertical="center"/>
    </xf>
    <xf numFmtId="3" fontId="14" fillId="18" borderId="12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/>
    </xf>
    <xf numFmtId="164" fontId="5" fillId="0" borderId="0" xfId="0" applyNumberFormat="1" applyFont="1" applyFill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11" fillId="0" borderId="10" xfId="62" applyNumberFormat="1" applyFont="1" applyFill="1" applyBorder="1" applyAlignment="1" applyProtection="1">
      <alignment horizontal="left" vertical="center" wrapText="1" indent="1"/>
      <protection/>
    </xf>
    <xf numFmtId="49" fontId="10" fillId="16" borderId="1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62" applyFont="1" applyFill="1" applyBorder="1" applyAlignment="1" applyProtection="1">
      <alignment horizontal="center" vertical="center" wrapText="1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49" fontId="11" fillId="2" borderId="10" xfId="62" applyNumberFormat="1" applyFont="1" applyFill="1" applyBorder="1" applyAlignment="1" applyProtection="1">
      <alignment horizontal="left" vertical="center" wrapText="1" indent="1"/>
      <protection/>
    </xf>
    <xf numFmtId="49" fontId="11" fillId="18" borderId="10" xfId="62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0" xfId="0" applyNumberFormat="1" applyFont="1" applyFill="1" applyBorder="1" applyAlignment="1">
      <alignment horizontal="right" vertical="center" wrapText="1" indent="1"/>
    </xf>
    <xf numFmtId="164" fontId="6" fillId="0" borderId="10" xfId="0" applyNumberFormat="1" applyFont="1" applyFill="1" applyBorder="1" applyAlignment="1">
      <alignment horizontal="centerContinuous" vertical="center" wrapText="1"/>
    </xf>
    <xf numFmtId="3" fontId="18" fillId="0" borderId="10" xfId="0" applyNumberFormat="1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indent="1"/>
    </xf>
    <xf numFmtId="0" fontId="11" fillId="0" borderId="16" xfId="0" applyFont="1" applyBorder="1" applyAlignment="1">
      <alignment horizontal="right" vertical="center" indent="1"/>
    </xf>
    <xf numFmtId="14" fontId="16" fillId="0" borderId="10" xfId="0" applyNumberFormat="1" applyFont="1" applyBorder="1" applyAlignment="1">
      <alignment horizontal="center"/>
    </xf>
    <xf numFmtId="0" fontId="4" fillId="0" borderId="10" xfId="62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 applyProtection="1">
      <alignment vertical="center" wrapText="1"/>
      <protection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14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19" xfId="0" applyBorder="1" applyAlignment="1">
      <alignment/>
    </xf>
    <xf numFmtId="3" fontId="0" fillId="0" borderId="20" xfId="0" applyNumberFormat="1" applyFill="1" applyBorder="1" applyAlignment="1">
      <alignment/>
    </xf>
    <xf numFmtId="0" fontId="13" fillId="4" borderId="19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20" xfId="0" applyBorder="1" applyAlignment="1">
      <alignment/>
    </xf>
    <xf numFmtId="0" fontId="13" fillId="4" borderId="28" xfId="0" applyFont="1" applyFill="1" applyBorder="1" applyAlignment="1">
      <alignment/>
    </xf>
    <xf numFmtId="3" fontId="13" fillId="4" borderId="29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0" fillId="18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7" fillId="0" borderId="0" xfId="57" applyFont="1" applyFill="1" applyBorder="1" applyAlignment="1">
      <alignment vertical="center"/>
      <protection/>
    </xf>
    <xf numFmtId="0" fontId="31" fillId="0" borderId="0" xfId="57" applyFont="1" applyFill="1" applyBorder="1">
      <alignment/>
      <protection/>
    </xf>
    <xf numFmtId="0" fontId="27" fillId="0" borderId="0" xfId="65" applyFont="1" applyBorder="1" applyAlignment="1">
      <alignment horizontal="center" vertical="center"/>
      <protection/>
    </xf>
    <xf numFmtId="0" fontId="32" fillId="0" borderId="0" xfId="64" applyFont="1" applyBorder="1" applyAlignment="1">
      <alignment vertical="center"/>
      <protection/>
    </xf>
    <xf numFmtId="0" fontId="33" fillId="0" borderId="30" xfId="57" applyFont="1" applyBorder="1" applyAlignment="1">
      <alignment horizontal="center" vertical="center"/>
      <protection/>
    </xf>
    <xf numFmtId="3" fontId="33" fillId="0" borderId="27" xfId="57" applyNumberFormat="1" applyFont="1" applyBorder="1" applyAlignment="1">
      <alignment horizontal="center"/>
      <protection/>
    </xf>
    <xf numFmtId="3" fontId="27" fillId="0" borderId="20" xfId="64" applyNumberFormat="1" applyFont="1" applyFill="1" applyBorder="1" applyAlignment="1">
      <alignment horizontal="right" vertical="center"/>
      <protection/>
    </xf>
    <xf numFmtId="3" fontId="30" fillId="0" borderId="20" xfId="64" applyNumberFormat="1" applyFont="1" applyFill="1" applyBorder="1" applyAlignment="1">
      <alignment horizontal="right" vertical="center"/>
      <protection/>
    </xf>
    <xf numFmtId="3" fontId="34" fillId="0" borderId="20" xfId="0" applyNumberFormat="1" applyFont="1" applyFill="1" applyBorder="1" applyAlignment="1">
      <alignment horizontal="right"/>
    </xf>
    <xf numFmtId="3" fontId="33" fillId="0" borderId="20" xfId="0" applyNumberFormat="1" applyFont="1" applyFill="1" applyBorder="1" applyAlignment="1">
      <alignment horizontal="right"/>
    </xf>
    <xf numFmtId="3" fontId="33" fillId="0" borderId="27" xfId="0" applyNumberFormat="1" applyFont="1" applyFill="1" applyBorder="1" applyAlignment="1">
      <alignment horizontal="right"/>
    </xf>
    <xf numFmtId="3" fontId="33" fillId="0" borderId="29" xfId="0" applyNumberFormat="1" applyFont="1" applyFill="1" applyBorder="1" applyAlignment="1">
      <alignment horizontal="right"/>
    </xf>
    <xf numFmtId="3" fontId="33" fillId="0" borderId="31" xfId="0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/>
    </xf>
    <xf numFmtId="3" fontId="36" fillId="0" borderId="29" xfId="0" applyNumberFormat="1" applyFont="1" applyFill="1" applyBorder="1" applyAlignment="1">
      <alignment horizontal="right" vertical="center"/>
    </xf>
    <xf numFmtId="0" fontId="29" fillId="0" borderId="0" xfId="57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vertical="center" wrapText="1"/>
      <protection/>
    </xf>
    <xf numFmtId="0" fontId="27" fillId="0" borderId="33" xfId="64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/>
    </xf>
    <xf numFmtId="0" fontId="37" fillId="0" borderId="16" xfId="0" applyFont="1" applyFill="1" applyBorder="1" applyAlignment="1">
      <alignment horizontal="left"/>
    </xf>
    <xf numFmtId="0" fontId="33" fillId="0" borderId="34" xfId="0" applyFont="1" applyFill="1" applyBorder="1" applyAlignment="1">
      <alignment horizontal="left"/>
    </xf>
    <xf numFmtId="0" fontId="6" fillId="18" borderId="28" xfId="0" applyFont="1" applyFill="1" applyBorder="1" applyAlignment="1">
      <alignment/>
    </xf>
    <xf numFmtId="3" fontId="6" fillId="18" borderId="15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1" fillId="15" borderId="35" xfId="62" applyFont="1" applyFill="1" applyBorder="1" applyAlignment="1" applyProtection="1">
      <alignment horizontal="left" vertical="center" wrapText="1" indent="1"/>
      <protection/>
    </xf>
    <xf numFmtId="3" fontId="0" fillId="15" borderId="10" xfId="0" applyNumberFormat="1" applyFill="1" applyBorder="1" applyAlignment="1">
      <alignment vertical="center" wrapText="1"/>
    </xf>
    <xf numFmtId="0" fontId="5" fillId="0" borderId="0" xfId="62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60" applyFont="1">
      <alignment/>
      <protection/>
    </xf>
    <xf numFmtId="0" fontId="31" fillId="0" borderId="0" xfId="60">
      <alignment/>
      <protection/>
    </xf>
    <xf numFmtId="164" fontId="10" fillId="18" borderId="36" xfId="62" applyNumberFormat="1" applyFont="1" applyFill="1" applyBorder="1" applyAlignment="1" applyProtection="1">
      <alignment horizontal="center" vertical="center" wrapText="1"/>
      <protection/>
    </xf>
    <xf numFmtId="173" fontId="11" fillId="0" borderId="36" xfId="40" applyNumberFormat="1" applyFont="1" applyBorder="1" applyAlignment="1">
      <alignment horizontal="center"/>
    </xf>
    <xf numFmtId="164" fontId="10" fillId="16" borderId="36" xfId="62" applyNumberFormat="1" applyFont="1" applyFill="1" applyBorder="1" applyAlignment="1" applyProtection="1">
      <alignment horizontal="center" vertical="center" wrapText="1"/>
      <protection/>
    </xf>
    <xf numFmtId="164" fontId="10" fillId="0" borderId="36" xfId="62" applyNumberFormat="1" applyFont="1" applyFill="1" applyBorder="1" applyAlignment="1" applyProtection="1">
      <alignment horizontal="center" vertical="center" wrapText="1"/>
      <protection locked="0"/>
    </xf>
    <xf numFmtId="1" fontId="11" fillId="0" borderId="36" xfId="40" applyNumberFormat="1" applyFont="1" applyBorder="1" applyAlignment="1">
      <alignment horizontal="center"/>
    </xf>
    <xf numFmtId="3" fontId="11" fillId="0" borderId="36" xfId="40" applyNumberFormat="1" applyFont="1" applyBorder="1" applyAlignment="1">
      <alignment horizontal="center"/>
    </xf>
    <xf numFmtId="3" fontId="10" fillId="2" borderId="36" xfId="62" applyNumberFormat="1" applyFont="1" applyFill="1" applyBorder="1" applyAlignment="1" applyProtection="1">
      <alignment horizontal="center" vertical="center" wrapText="1"/>
      <protection/>
    </xf>
    <xf numFmtId="3" fontId="11" fillId="0" borderId="10" xfId="40" applyNumberFormat="1" applyFont="1" applyBorder="1" applyAlignment="1">
      <alignment horizontal="center"/>
    </xf>
    <xf numFmtId="3" fontId="10" fillId="18" borderId="10" xfId="62" applyNumberFormat="1" applyFont="1" applyFill="1" applyBorder="1" applyAlignment="1" applyProtection="1">
      <alignment horizontal="center" vertical="center" wrapText="1"/>
      <protection/>
    </xf>
    <xf numFmtId="3" fontId="11" fillId="18" borderId="10" xfId="62" applyNumberFormat="1" applyFont="1" applyFill="1" applyBorder="1" applyAlignment="1" applyProtection="1">
      <alignment horizontal="center" vertical="center" wrapText="1"/>
      <protection/>
    </xf>
    <xf numFmtId="3" fontId="10" fillId="18" borderId="10" xfId="62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40" applyNumberFormat="1" applyFont="1" applyBorder="1" applyAlignment="1">
      <alignment horizontal="center"/>
    </xf>
    <xf numFmtId="173" fontId="11" fillId="0" borderId="10" xfId="40" applyNumberFormat="1" applyFont="1" applyBorder="1" applyAlignment="1">
      <alignment horizontal="center"/>
    </xf>
    <xf numFmtId="164" fontId="10" fillId="16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>
      <alignment horizontal="center"/>
      <protection/>
    </xf>
    <xf numFmtId="164" fontId="10" fillId="0" borderId="10" xfId="62" applyNumberFormat="1" applyFont="1" applyFill="1" applyBorder="1" applyAlignment="1" applyProtection="1">
      <alignment horizontal="center" vertical="center" wrapText="1"/>
      <protection/>
    </xf>
    <xf numFmtId="164" fontId="11" fillId="0" borderId="0" xfId="60" applyNumberFormat="1" applyFont="1">
      <alignment/>
      <protection/>
    </xf>
    <xf numFmtId="164" fontId="11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60" applyBorder="1" applyAlignment="1">
      <alignment horizontal="center"/>
      <protection/>
    </xf>
    <xf numFmtId="0" fontId="10" fillId="0" borderId="10" xfId="60" applyFont="1" applyBorder="1">
      <alignment/>
      <protection/>
    </xf>
    <xf numFmtId="164" fontId="10" fillId="0" borderId="10" xfId="60" applyNumberFormat="1" applyFont="1" applyBorder="1" applyAlignment="1">
      <alignment horizontal="center"/>
      <protection/>
    </xf>
    <xf numFmtId="0" fontId="10" fillId="0" borderId="0" xfId="62" applyFont="1" applyFill="1" applyBorder="1" applyAlignment="1" applyProtection="1">
      <alignment horizontal="center" vertical="center" wrapText="1"/>
      <protection/>
    </xf>
    <xf numFmtId="164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64" fontId="10" fillId="0" borderId="0" xfId="62" applyNumberFormat="1" applyFont="1" applyFill="1" applyBorder="1" applyAlignment="1" applyProtection="1">
      <alignment horizontal="right" vertical="center" wrapText="1"/>
      <protection/>
    </xf>
    <xf numFmtId="164" fontId="11" fillId="0" borderId="0" xfId="62" applyNumberFormat="1" applyFont="1" applyFill="1" applyBorder="1" applyAlignment="1" applyProtection="1">
      <alignment vertical="center" wrapText="1"/>
      <protection locked="0"/>
    </xf>
    <xf numFmtId="173" fontId="11" fillId="0" borderId="0" xfId="40" applyNumberFormat="1" applyFont="1" applyFill="1" applyBorder="1" applyAlignment="1">
      <alignment horizontal="right"/>
    </xf>
    <xf numFmtId="1" fontId="11" fillId="0" borderId="0" xfId="40" applyNumberFormat="1" applyFont="1" applyFill="1" applyBorder="1" applyAlignment="1">
      <alignment/>
    </xf>
    <xf numFmtId="173" fontId="11" fillId="0" borderId="0" xfId="40" applyNumberFormat="1" applyFont="1" applyFill="1" applyBorder="1" applyAlignment="1">
      <alignment/>
    </xf>
    <xf numFmtId="3" fontId="11" fillId="0" borderId="0" xfId="40" applyNumberFormat="1" applyFont="1" applyFill="1" applyBorder="1" applyAlignment="1">
      <alignment/>
    </xf>
    <xf numFmtId="3" fontId="10" fillId="0" borderId="0" xfId="62" applyNumberFormat="1" applyFont="1" applyFill="1" applyBorder="1" applyAlignment="1" applyProtection="1">
      <alignment horizontal="right" vertical="center" wrapText="1"/>
      <protection/>
    </xf>
    <xf numFmtId="3" fontId="11" fillId="0" borderId="0" xfId="40" applyNumberFormat="1" applyFont="1" applyFill="1" applyBorder="1" applyAlignment="1">
      <alignment horizontal="right"/>
    </xf>
    <xf numFmtId="3" fontId="11" fillId="0" borderId="0" xfId="62" applyNumberFormat="1" applyFont="1" applyFill="1" applyBorder="1" applyAlignment="1" applyProtection="1">
      <alignment horizontal="right" vertical="center" wrapText="1"/>
      <protection/>
    </xf>
    <xf numFmtId="3" fontId="10" fillId="0" borderId="0" xfId="62" applyNumberFormat="1" applyFont="1" applyFill="1" applyBorder="1" applyAlignment="1" applyProtection="1">
      <alignment horizontal="right" vertical="center" wrapText="1"/>
      <protection locked="0"/>
    </xf>
    <xf numFmtId="173" fontId="10" fillId="0" borderId="0" xfId="4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164" fontId="10" fillId="0" borderId="0" xfId="62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64" fontId="10" fillId="0" borderId="0" xfId="62" applyNumberFormat="1" applyFont="1" applyFill="1" applyBorder="1" applyAlignment="1" applyProtection="1">
      <alignment horizontal="center" vertical="center" wrapText="1"/>
      <protection/>
    </xf>
    <xf numFmtId="173" fontId="11" fillId="0" borderId="0" xfId="4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62" applyFont="1" applyFill="1" applyBorder="1" applyAlignment="1" applyProtection="1">
      <alignment horizontal="left" vertical="center" wrapText="1"/>
      <protection/>
    </xf>
    <xf numFmtId="49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2" applyFont="1" applyFill="1" applyBorder="1" applyAlignment="1" applyProtection="1">
      <alignment horizontal="left" vertical="center" wrapText="1" indent="1"/>
      <protection/>
    </xf>
    <xf numFmtId="1" fontId="11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horizontal="left" vertical="center" wrapText="1" inden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164" fontId="10" fillId="0" borderId="0" xfId="62" applyNumberFormat="1" applyFont="1" applyFill="1" applyBorder="1" applyAlignment="1" applyProtection="1">
      <alignment vertical="center" wrapText="1"/>
      <protection locked="0"/>
    </xf>
    <xf numFmtId="0" fontId="11" fillId="0" borderId="0" xfId="62" applyFont="1" applyFill="1" applyBorder="1">
      <alignment/>
      <protection/>
    </xf>
    <xf numFmtId="164" fontId="11" fillId="0" borderId="0" xfId="62" applyNumberFormat="1" applyFont="1" applyFill="1" applyBorder="1">
      <alignment/>
      <protection/>
    </xf>
    <xf numFmtId="0" fontId="31" fillId="0" borderId="0" xfId="60" applyFill="1" applyBorder="1">
      <alignment/>
      <protection/>
    </xf>
    <xf numFmtId="49" fontId="10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>
      <alignment/>
    </xf>
    <xf numFmtId="164" fontId="31" fillId="0" borderId="0" xfId="63" applyNumberFormat="1" applyFont="1" applyFill="1" applyAlignment="1">
      <alignment horizontal="center" vertical="center" wrapText="1"/>
      <protection/>
    </xf>
    <xf numFmtId="164" fontId="31" fillId="0" borderId="0" xfId="63" applyNumberFormat="1" applyFont="1" applyFill="1" applyAlignment="1">
      <alignment vertical="center" wrapText="1"/>
      <protection/>
    </xf>
    <xf numFmtId="0" fontId="31" fillId="0" borderId="0" xfId="63" applyFont="1">
      <alignment/>
      <protection/>
    </xf>
    <xf numFmtId="0" fontId="31" fillId="0" borderId="0" xfId="63">
      <alignment/>
      <protection/>
    </xf>
    <xf numFmtId="164" fontId="3" fillId="0" borderId="0" xfId="63" applyNumberFormat="1" applyFont="1" applyFill="1" applyBorder="1" applyAlignment="1">
      <alignment horizontal="right" vertical="center"/>
      <protection/>
    </xf>
    <xf numFmtId="164" fontId="3" fillId="0" borderId="16" xfId="63" applyNumberFormat="1" applyFont="1" applyFill="1" applyBorder="1" applyAlignment="1">
      <alignment horizontal="centerContinuous" vertical="center" wrapText="1"/>
      <protection/>
    </xf>
    <xf numFmtId="164" fontId="3" fillId="0" borderId="37" xfId="63" applyNumberFormat="1" applyFont="1" applyFill="1" applyBorder="1" applyAlignment="1">
      <alignment horizontal="center" vertical="center" wrapText="1"/>
      <protection/>
    </xf>
    <xf numFmtId="0" fontId="3" fillId="0" borderId="30" xfId="62" applyFont="1" applyFill="1" applyBorder="1" applyAlignment="1" applyProtection="1">
      <alignment horizontal="center" vertical="center" wrapText="1"/>
      <protection/>
    </xf>
    <xf numFmtId="0" fontId="3" fillId="0" borderId="27" xfId="62" applyFont="1" applyFill="1" applyBorder="1" applyAlignment="1" applyProtection="1">
      <alignment horizontal="center" vertical="center" wrapText="1"/>
      <protection/>
    </xf>
    <xf numFmtId="164" fontId="0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3" fontId="0" fillId="16" borderId="10" xfId="63" applyNumberFormat="1" applyFont="1" applyFill="1" applyBorder="1" applyAlignment="1" applyProtection="1">
      <alignment vertical="center" wrapText="1"/>
      <protection locked="0"/>
    </xf>
    <xf numFmtId="3" fontId="0" fillId="16" borderId="20" xfId="63" applyNumberFormat="1" applyFont="1" applyFill="1" applyBorder="1" applyAlignment="1" applyProtection="1">
      <alignment vertical="center" wrapText="1"/>
      <protection locked="0"/>
    </xf>
    <xf numFmtId="164" fontId="31" fillId="0" borderId="10" xfId="63" applyNumberFormat="1" applyFont="1" applyFill="1" applyBorder="1" applyAlignment="1">
      <alignment vertical="center" wrapText="1"/>
      <protection/>
    </xf>
    <xf numFmtId="164" fontId="31" fillId="0" borderId="20" xfId="63" applyNumberFormat="1" applyFont="1" applyFill="1" applyBorder="1" applyAlignment="1">
      <alignment vertical="center" wrapText="1"/>
      <protection/>
    </xf>
    <xf numFmtId="164" fontId="0" fillId="0" borderId="10" xfId="62" applyNumberFormat="1" applyFont="1" applyFill="1" applyBorder="1" applyAlignment="1" applyProtection="1">
      <alignment vertical="center" wrapText="1"/>
      <protection locked="0"/>
    </xf>
    <xf numFmtId="164" fontId="0" fillId="0" borderId="20" xfId="62" applyNumberFormat="1" applyFont="1" applyFill="1" applyBorder="1" applyAlignment="1" applyProtection="1">
      <alignment vertical="center" wrapText="1"/>
      <protection locked="0"/>
    </xf>
    <xf numFmtId="164" fontId="0" fillId="0" borderId="10" xfId="63" applyNumberFormat="1" applyFont="1" applyFill="1" applyBorder="1" applyAlignment="1" applyProtection="1">
      <alignment vertical="center" wrapText="1"/>
      <protection locked="0"/>
    </xf>
    <xf numFmtId="164" fontId="0" fillId="0" borderId="20" xfId="63" applyNumberFormat="1" applyFont="1" applyFill="1" applyBorder="1" applyAlignment="1" applyProtection="1">
      <alignment vertical="center" wrapText="1"/>
      <protection locked="0"/>
    </xf>
    <xf numFmtId="164" fontId="0" fillId="0" borderId="19" xfId="63" applyNumberFormat="1" applyFont="1" applyFill="1" applyBorder="1" applyAlignment="1" applyProtection="1">
      <alignment horizontal="left" vertical="center" wrapText="1"/>
      <protection locked="0"/>
    </xf>
    <xf numFmtId="3" fontId="0" fillId="0" borderId="10" xfId="63" applyNumberFormat="1" applyFont="1" applyFill="1" applyBorder="1" applyAlignment="1" applyProtection="1">
      <alignment vertical="center" wrapText="1"/>
      <protection locked="0"/>
    </xf>
    <xf numFmtId="3" fontId="0" fillId="0" borderId="20" xfId="63" applyNumberFormat="1" applyFont="1" applyFill="1" applyBorder="1" applyAlignment="1" applyProtection="1">
      <alignment vertical="center" wrapText="1"/>
      <protection locked="0"/>
    </xf>
    <xf numFmtId="164" fontId="3" fillId="0" borderId="28" xfId="63" applyNumberFormat="1" applyFont="1" applyFill="1" applyBorder="1" applyAlignment="1">
      <alignment horizontal="left" vertical="center" wrapText="1" indent="1"/>
      <protection/>
    </xf>
    <xf numFmtId="3" fontId="0" fillId="0" borderId="15" xfId="63" applyNumberFormat="1" applyFont="1" applyFill="1" applyBorder="1" applyAlignment="1" applyProtection="1">
      <alignment vertical="center" wrapText="1"/>
      <protection locked="0"/>
    </xf>
    <xf numFmtId="3" fontId="0" fillId="0" borderId="29" xfId="63" applyNumberFormat="1" applyFont="1" applyFill="1" applyBorder="1" applyAlignment="1" applyProtection="1">
      <alignment vertical="center" wrapText="1"/>
      <protection locked="0"/>
    </xf>
    <xf numFmtId="164" fontId="31" fillId="0" borderId="15" xfId="63" applyNumberFormat="1" applyFont="1" applyFill="1" applyBorder="1" applyAlignment="1">
      <alignment vertical="center" wrapText="1"/>
      <protection/>
    </xf>
    <xf numFmtId="164" fontId="31" fillId="0" borderId="29" xfId="63" applyNumberFormat="1" applyFont="1" applyFill="1" applyBorder="1" applyAlignment="1">
      <alignment vertical="center" wrapText="1"/>
      <protection/>
    </xf>
    <xf numFmtId="164" fontId="3" fillId="0" borderId="12" xfId="63" applyNumberFormat="1" applyFont="1" applyFill="1" applyBorder="1" applyAlignment="1">
      <alignment horizontal="left" vertical="center" wrapText="1" indent="1"/>
      <protection/>
    </xf>
    <xf numFmtId="3" fontId="0" fillId="0" borderId="12" xfId="63" applyNumberFormat="1" applyFont="1" applyFill="1" applyBorder="1" applyAlignment="1" applyProtection="1">
      <alignment vertical="center" wrapText="1"/>
      <protection locked="0"/>
    </xf>
    <xf numFmtId="164" fontId="3" fillId="0" borderId="12" xfId="63" applyNumberFormat="1" applyFont="1" applyFill="1" applyBorder="1" applyAlignment="1">
      <alignment horizontal="right" vertical="center" wrapText="1" indent="1"/>
      <protection/>
    </xf>
    <xf numFmtId="164" fontId="31" fillId="0" borderId="12" xfId="63" applyNumberFormat="1" applyFont="1" applyFill="1" applyBorder="1" applyAlignment="1">
      <alignment vertical="center" wrapText="1"/>
      <protection/>
    </xf>
    <xf numFmtId="164" fontId="39" fillId="0" borderId="0" xfId="63" applyNumberFormat="1" applyFont="1" applyFill="1" applyAlignment="1">
      <alignment vertical="center" wrapText="1"/>
      <protection/>
    </xf>
    <xf numFmtId="164" fontId="40" fillId="0" borderId="0" xfId="63" applyNumberFormat="1" applyFont="1" applyFill="1" applyAlignment="1">
      <alignment vertical="center" wrapText="1"/>
      <protection/>
    </xf>
    <xf numFmtId="3" fontId="39" fillId="0" borderId="0" xfId="63" applyNumberFormat="1" applyFont="1">
      <alignment/>
      <protection/>
    </xf>
    <xf numFmtId="3" fontId="11" fillId="0" borderId="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left" vertical="center" wrapText="1" indent="1"/>
    </xf>
    <xf numFmtId="164" fontId="10" fillId="0" borderId="0" xfId="0" applyNumberFormat="1" applyFont="1" applyFill="1" applyBorder="1" applyAlignment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 wrapText="1"/>
    </xf>
    <xf numFmtId="0" fontId="39" fillId="0" borderId="0" xfId="63" applyFont="1" applyAlignment="1">
      <alignment/>
      <protection/>
    </xf>
    <xf numFmtId="0" fontId="31" fillId="0" borderId="0" xfId="63" applyAlignment="1">
      <alignment/>
      <protection/>
    </xf>
    <xf numFmtId="0" fontId="31" fillId="0" borderId="0" xfId="61">
      <alignment/>
      <protection/>
    </xf>
    <xf numFmtId="0" fontId="14" fillId="0" borderId="0" xfId="61" applyFont="1">
      <alignment/>
      <protection/>
    </xf>
    <xf numFmtId="0" fontId="5" fillId="0" borderId="0" xfId="61" applyFont="1" applyBorder="1" applyAlignment="1">
      <alignment horizontal="center"/>
      <protection/>
    </xf>
    <xf numFmtId="0" fontId="31" fillId="0" borderId="10" xfId="61" applyBorder="1" applyAlignment="1">
      <alignment horizontal="center"/>
      <protection/>
    </xf>
    <xf numFmtId="0" fontId="42" fillId="0" borderId="11" xfId="61" applyFont="1" applyBorder="1" applyAlignment="1">
      <alignment horizontal="left" vertical="center"/>
      <protection/>
    </xf>
    <xf numFmtId="3" fontId="14" fillId="0" borderId="12" xfId="61" applyNumberFormat="1" applyFont="1" applyBorder="1">
      <alignment/>
      <protection/>
    </xf>
    <xf numFmtId="3" fontId="14" fillId="0" borderId="12" xfId="61" applyNumberFormat="1" applyFont="1" applyFill="1" applyBorder="1">
      <alignment/>
      <protection/>
    </xf>
    <xf numFmtId="3" fontId="14" fillId="16" borderId="10" xfId="61" applyNumberFormat="1" applyFont="1" applyFill="1" applyBorder="1">
      <alignment/>
      <protection/>
    </xf>
    <xf numFmtId="3" fontId="14" fillId="0" borderId="10" xfId="61" applyNumberFormat="1" applyFont="1" applyFill="1" applyBorder="1">
      <alignment/>
      <protection/>
    </xf>
    <xf numFmtId="3" fontId="14" fillId="0" borderId="10" xfId="61" applyNumberFormat="1" applyFont="1" applyBorder="1">
      <alignment/>
      <protection/>
    </xf>
    <xf numFmtId="3" fontId="16" fillId="0" borderId="12" xfId="61" applyNumberFormat="1" applyFont="1" applyBorder="1">
      <alignment/>
      <protection/>
    </xf>
    <xf numFmtId="3" fontId="14" fillId="16" borderId="12" xfId="61" applyNumberFormat="1" applyFont="1" applyFill="1" applyBorder="1">
      <alignment/>
      <protection/>
    </xf>
    <xf numFmtId="3" fontId="14" fillId="0" borderId="10" xfId="61" applyNumberFormat="1" applyFont="1" applyFill="1" applyBorder="1" applyAlignment="1">
      <alignment horizontal="right"/>
      <protection/>
    </xf>
    <xf numFmtId="0" fontId="42" fillId="0" borderId="38" xfId="61" applyFont="1" applyBorder="1" applyAlignment="1">
      <alignment/>
      <protection/>
    </xf>
    <xf numFmtId="1" fontId="43" fillId="17" borderId="10" xfId="61" applyNumberFormat="1" applyFont="1" applyFill="1" applyBorder="1" applyAlignment="1">
      <alignment vertical="center"/>
      <protection/>
    </xf>
    <xf numFmtId="3" fontId="16" fillId="17" borderId="10" xfId="61" applyNumberFormat="1" applyFont="1" applyFill="1" applyBorder="1" applyAlignment="1">
      <alignment vertical="center"/>
      <protection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31" fillId="0" borderId="0" xfId="58">
      <alignment/>
      <protection/>
    </xf>
    <xf numFmtId="0" fontId="5" fillId="0" borderId="0" xfId="58" applyFont="1" applyAlignment="1">
      <alignment horizontal="center"/>
      <protection/>
    </xf>
    <xf numFmtId="14" fontId="13" fillId="0" borderId="27" xfId="58" applyNumberFormat="1" applyFont="1" applyBorder="1" applyAlignment="1">
      <alignment horizontal="center"/>
      <protection/>
    </xf>
    <xf numFmtId="0" fontId="13" fillId="0" borderId="20" xfId="58" applyFont="1" applyBorder="1" applyAlignment="1">
      <alignment horizontal="center"/>
      <protection/>
    </xf>
    <xf numFmtId="0" fontId="31" fillId="0" borderId="19" xfId="58" applyBorder="1">
      <alignment/>
      <protection/>
    </xf>
    <xf numFmtId="3" fontId="18" fillId="0" borderId="20" xfId="58" applyNumberFormat="1" applyFont="1" applyFill="1" applyBorder="1" applyAlignment="1">
      <alignment horizontal="right"/>
      <protection/>
    </xf>
    <xf numFmtId="3" fontId="18" fillId="0" borderId="20" xfId="58" applyNumberFormat="1" applyFont="1" applyFill="1" applyBorder="1">
      <alignment/>
      <protection/>
    </xf>
    <xf numFmtId="0" fontId="13" fillId="16" borderId="28" xfId="58" applyFont="1" applyFill="1" applyBorder="1">
      <alignment/>
      <protection/>
    </xf>
    <xf numFmtId="3" fontId="13" fillId="0" borderId="29" xfId="58" applyNumberFormat="1" applyFont="1" applyFill="1" applyBorder="1">
      <alignment/>
      <protection/>
    </xf>
    <xf numFmtId="0" fontId="13" fillId="16" borderId="0" xfId="58" applyFont="1" applyFill="1" applyBorder="1" applyAlignment="1">
      <alignment/>
      <protection/>
    </xf>
    <xf numFmtId="0" fontId="39" fillId="0" borderId="0" xfId="58" applyFont="1" applyAlignment="1">
      <alignment horizontal="right"/>
      <protection/>
    </xf>
    <xf numFmtId="0" fontId="31" fillId="0" borderId="0" xfId="58" applyAlignment="1">
      <alignment/>
      <protection/>
    </xf>
    <xf numFmtId="0" fontId="44" fillId="0" borderId="0" xfId="0" applyFont="1" applyAlignment="1">
      <alignment/>
    </xf>
    <xf numFmtId="0" fontId="32" fillId="0" borderId="0" xfId="58" applyFont="1" applyAlignment="1">
      <alignment horizontal="right"/>
      <protection/>
    </xf>
    <xf numFmtId="164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3" fillId="0" borderId="36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0" fillId="16" borderId="20" xfId="0" applyFill="1" applyBorder="1" applyAlignment="1">
      <alignment/>
    </xf>
    <xf numFmtId="3" fontId="0" fillId="16" borderId="20" xfId="0" applyNumberFormat="1" applyFill="1" applyBorder="1" applyAlignment="1">
      <alignment/>
    </xf>
    <xf numFmtId="0" fontId="5" fillId="0" borderId="29" xfId="0" applyFont="1" applyBorder="1" applyAlignment="1">
      <alignment/>
    </xf>
    <xf numFmtId="0" fontId="31" fillId="0" borderId="10" xfId="61" applyFont="1" applyBorder="1" applyAlignment="1">
      <alignment horizontal="center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>
      <alignment vertical="center" wrapText="1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5" fillId="18" borderId="12" xfId="0" applyNumberFormat="1" applyFont="1" applyFill="1" applyBorder="1" applyAlignment="1">
      <alignment horizontal="right" vertical="center"/>
    </xf>
    <xf numFmtId="0" fontId="32" fillId="0" borderId="39" xfId="64" applyFont="1" applyFill="1" applyBorder="1" applyAlignment="1">
      <alignment horizontal="left" vertical="center" wrapText="1" indent="1"/>
      <protection/>
    </xf>
    <xf numFmtId="3" fontId="30" fillId="0" borderId="40" xfId="64" applyNumberFormat="1" applyFont="1" applyFill="1" applyBorder="1" applyAlignment="1">
      <alignment horizontal="right" vertical="center"/>
      <protection/>
    </xf>
    <xf numFmtId="177" fontId="30" fillId="0" borderId="41" xfId="59" applyNumberFormat="1" applyFont="1" applyBorder="1" applyAlignment="1">
      <alignment horizontal="center" vertical="center"/>
      <protection/>
    </xf>
    <xf numFmtId="0" fontId="31" fillId="0" borderId="0" xfId="60" applyAlignment="1">
      <alignment wrapText="1"/>
      <protection/>
    </xf>
    <xf numFmtId="0" fontId="0" fillId="0" borderId="0" xfId="0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ill="1" applyBorder="1" applyAlignment="1">
      <alignment vertical="center" wrapText="1"/>
    </xf>
    <xf numFmtId="164" fontId="10" fillId="0" borderId="44" xfId="0" applyNumberFormat="1" applyFont="1" applyFill="1" applyBorder="1" applyAlignment="1" applyProtection="1">
      <alignment horizontal="center" vertical="center" wrapText="1"/>
      <protection/>
    </xf>
    <xf numFmtId="3" fontId="0" fillId="19" borderId="10" xfId="0" applyNumberFormat="1" applyFill="1" applyBorder="1" applyAlignment="1">
      <alignment vertical="center" wrapText="1"/>
    </xf>
    <xf numFmtId="3" fontId="0" fillId="15" borderId="10" xfId="0" applyNumberFormat="1" applyFill="1" applyBorder="1" applyAlignment="1">
      <alignment vertical="center" wrapText="1"/>
    </xf>
    <xf numFmtId="164" fontId="6" fillId="16" borderId="37" xfId="0" applyNumberFormat="1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center" vertical="center" wrapText="1"/>
      <protection/>
    </xf>
    <xf numFmtId="164" fontId="3" fillId="19" borderId="45" xfId="0" applyNumberFormat="1" applyFont="1" applyFill="1" applyBorder="1" applyAlignment="1">
      <alignment horizontal="left" vertical="center" wrapText="1"/>
    </xf>
    <xf numFmtId="0" fontId="11" fillId="15" borderId="19" xfId="62" applyFont="1" applyFill="1" applyBorder="1" applyAlignment="1" applyProtection="1">
      <alignment horizontal="left" vertical="center" wrapText="1" indent="1"/>
      <protection/>
    </xf>
    <xf numFmtId="0" fontId="15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44" fontId="16" fillId="0" borderId="46" xfId="67" applyFont="1" applyBorder="1" applyAlignment="1">
      <alignment horizontal="center"/>
    </xf>
    <xf numFmtId="44" fontId="16" fillId="0" borderId="17" xfId="67" applyFont="1" applyBorder="1" applyAlignment="1">
      <alignment horizontal="center"/>
    </xf>
    <xf numFmtId="0" fontId="16" fillId="0" borderId="47" xfId="0" applyFont="1" applyBorder="1" applyAlignment="1">
      <alignment horizontal="center" wrapText="1"/>
    </xf>
    <xf numFmtId="0" fontId="16" fillId="0" borderId="48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/>
    </xf>
    <xf numFmtId="0" fontId="0" fillId="0" borderId="49" xfId="0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0" fontId="16" fillId="18" borderId="14" xfId="0" applyFont="1" applyFill="1" applyBorder="1" applyAlignment="1">
      <alignment horizontal="left" vertical="center"/>
    </xf>
    <xf numFmtId="3" fontId="16" fillId="18" borderId="50" xfId="0" applyNumberFormat="1" applyFont="1" applyFill="1" applyBorder="1" applyAlignment="1">
      <alignment horizontal="right" vertical="center"/>
    </xf>
    <xf numFmtId="3" fontId="16" fillId="18" borderId="15" xfId="0" applyNumberFormat="1" applyFont="1" applyFill="1" applyBorder="1" applyAlignment="1">
      <alignment horizontal="right" vertical="center"/>
    </xf>
    <xf numFmtId="3" fontId="13" fillId="18" borderId="29" xfId="0" applyNumberFormat="1" applyFont="1" applyFill="1" applyBorder="1" applyAlignment="1">
      <alignment horizontal="right"/>
    </xf>
    <xf numFmtId="0" fontId="0" fillId="0" borderId="51" xfId="0" applyBorder="1" applyAlignment="1">
      <alignment horizontal="center"/>
    </xf>
    <xf numFmtId="3" fontId="14" fillId="0" borderId="51" xfId="0" applyNumberFormat="1" applyFont="1" applyBorder="1" applyAlignment="1">
      <alignment horizontal="right" vertical="center"/>
    </xf>
    <xf numFmtId="3" fontId="14" fillId="0" borderId="52" xfId="0" applyNumberFormat="1" applyFont="1" applyBorder="1" applyAlignment="1">
      <alignment horizontal="right" vertical="center"/>
    </xf>
    <xf numFmtId="3" fontId="16" fillId="18" borderId="53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3" fontId="13" fillId="18" borderId="28" xfId="0" applyNumberFormat="1" applyFont="1" applyFill="1" applyBorder="1" applyAlignment="1">
      <alignment horizontal="right"/>
    </xf>
    <xf numFmtId="0" fontId="31" fillId="0" borderId="19" xfId="58" applyFont="1" applyBorder="1">
      <alignment/>
      <protection/>
    </xf>
    <xf numFmtId="0" fontId="5" fillId="0" borderId="55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62" applyFont="1" applyFill="1" applyAlignment="1">
      <alignment horizont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29" fillId="0" borderId="0" xfId="5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6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5" fillId="0" borderId="0" xfId="62" applyFont="1" applyFill="1" applyAlignment="1">
      <alignment horizontal="right" wrapText="1"/>
      <protection/>
    </xf>
    <xf numFmtId="0" fontId="21" fillId="0" borderId="0" xfId="0" applyFont="1" applyAlignment="1">
      <alignment horizontal="center"/>
    </xf>
    <xf numFmtId="164" fontId="6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1" fillId="4" borderId="0" xfId="62" applyFont="1" applyFill="1" applyAlignment="1">
      <alignment horizontal="center"/>
      <protection/>
    </xf>
    <xf numFmtId="0" fontId="5" fillId="4" borderId="0" xfId="62" applyFont="1" applyFill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164" fontId="10" fillId="0" borderId="0" xfId="62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wrapText="1"/>
      <protection/>
    </xf>
    <xf numFmtId="0" fontId="31" fillId="0" borderId="0" xfId="60" applyAlignment="1">
      <alignment wrapText="1"/>
      <protection/>
    </xf>
    <xf numFmtId="0" fontId="0" fillId="0" borderId="0" xfId="0" applyAlignment="1">
      <alignment wrapText="1"/>
    </xf>
    <xf numFmtId="0" fontId="3" fillId="0" borderId="0" xfId="62" applyFont="1" applyFill="1" applyAlignment="1">
      <alignment horizontal="center"/>
      <protection/>
    </xf>
    <xf numFmtId="164" fontId="3" fillId="0" borderId="0" xfId="63" applyNumberFormat="1" applyFont="1" applyFill="1" applyAlignment="1">
      <alignment horizontal="center" vertical="center" wrapText="1"/>
      <protection/>
    </xf>
    <xf numFmtId="0" fontId="39" fillId="0" borderId="0" xfId="63" applyFont="1" applyAlignment="1">
      <alignment wrapText="1"/>
      <protection/>
    </xf>
    <xf numFmtId="164" fontId="3" fillId="0" borderId="16" xfId="63" applyNumberFormat="1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right"/>
      <protection/>
    </xf>
    <xf numFmtId="0" fontId="16" fillId="0" borderId="48" xfId="0" applyFont="1" applyBorder="1" applyAlignment="1">
      <alignment horizontal="center"/>
    </xf>
    <xf numFmtId="44" fontId="16" fillId="0" borderId="11" xfId="67" applyFont="1" applyBorder="1" applyAlignment="1">
      <alignment horizontal="center"/>
    </xf>
    <xf numFmtId="44" fontId="16" fillId="0" borderId="55" xfId="67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5" fillId="0" borderId="0" xfId="0" applyFont="1" applyAlignment="1">
      <alignment horizontal="right"/>
    </xf>
    <xf numFmtId="44" fontId="5" fillId="0" borderId="0" xfId="67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3" fillId="0" borderId="4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3" fillId="0" borderId="4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67" fontId="4" fillId="0" borderId="0" xfId="0" applyNumberFormat="1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4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5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3" fillId="0" borderId="4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/>
    </xf>
    <xf numFmtId="4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6" fillId="0" borderId="5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5" fillId="0" borderId="60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5" fillId="0" borderId="3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4" fillId="0" borderId="38" xfId="61" applyFont="1" applyBorder="1" applyAlignment="1">
      <alignment horizontal="center"/>
      <protection/>
    </xf>
    <xf numFmtId="0" fontId="14" fillId="0" borderId="36" xfId="61" applyFont="1" applyBorder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44" fontId="5" fillId="0" borderId="0" xfId="61" applyNumberFormat="1" applyFont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14" fillId="0" borderId="46" xfId="61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42" fillId="0" borderId="46" xfId="61" applyFont="1" applyBorder="1" applyAlignment="1">
      <alignment horizontal="center" vertical="center" wrapText="1"/>
      <protection/>
    </xf>
    <xf numFmtId="0" fontId="42" fillId="0" borderId="48" xfId="61" applyFont="1" applyBorder="1" applyAlignment="1">
      <alignment horizontal="center" vertical="center" wrapText="1"/>
      <protection/>
    </xf>
    <xf numFmtId="0" fontId="45" fillId="0" borderId="22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1" fillId="0" borderId="16" xfId="61" applyFont="1" applyBorder="1" applyAlignment="1">
      <alignment horizontal="left" vertical="center"/>
      <protection/>
    </xf>
    <xf numFmtId="0" fontId="41" fillId="0" borderId="23" xfId="61" applyFont="1" applyBorder="1" applyAlignment="1">
      <alignment horizontal="left" vertical="center"/>
      <protection/>
    </xf>
    <xf numFmtId="0" fontId="41" fillId="0" borderId="12" xfId="61" applyFont="1" applyBorder="1" applyAlignment="1">
      <alignment horizontal="left" vertical="center"/>
      <protection/>
    </xf>
    <xf numFmtId="0" fontId="14" fillId="0" borderId="46" xfId="6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48" xfId="61" applyFont="1" applyBorder="1" applyAlignment="1">
      <alignment horizontal="center" vertical="center" wrapText="1"/>
      <protection/>
    </xf>
    <xf numFmtId="0" fontId="15" fillId="0" borderId="46" xfId="61" applyFont="1" applyBorder="1" applyAlignment="1">
      <alignment horizontal="center" vertical="center"/>
      <protection/>
    </xf>
    <xf numFmtId="0" fontId="15" fillId="0" borderId="48" xfId="61" applyFont="1" applyBorder="1" applyAlignment="1">
      <alignment horizontal="center" vertical="center"/>
      <protection/>
    </xf>
    <xf numFmtId="0" fontId="31" fillId="0" borderId="36" xfId="61" applyBorder="1" applyAlignment="1">
      <alignment horizontal="center"/>
      <protection/>
    </xf>
    <xf numFmtId="0" fontId="0" fillId="0" borderId="0" xfId="0" applyAlignment="1">
      <alignment horizontal="right"/>
    </xf>
    <xf numFmtId="0" fontId="32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13" fillId="0" borderId="37" xfId="58" applyFont="1" applyBorder="1" applyAlignment="1">
      <alignment horizontal="center" vertical="center"/>
      <protection/>
    </xf>
    <xf numFmtId="0" fontId="13" fillId="0" borderId="19" xfId="58" applyFont="1" applyBorder="1" applyAlignment="1">
      <alignment horizontal="center" vertical="center"/>
      <protection/>
    </xf>
    <xf numFmtId="0" fontId="13" fillId="0" borderId="3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11" fillId="0" borderId="0" xfId="60" applyFont="1" applyAlignment="1">
      <alignment horizontal="right" wrapText="1"/>
      <protection/>
    </xf>
    <xf numFmtId="0" fontId="31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0" xfId="60" applyFont="1" applyAlignment="1">
      <alignment horizontal="left" wrapText="1"/>
      <protection/>
    </xf>
    <xf numFmtId="0" fontId="31" fillId="0" borderId="0" xfId="60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31" fillId="0" borderId="0" xfId="60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17" xfId="60" applyFont="1" applyBorder="1" applyAlignment="1">
      <alignment horizontal="left"/>
      <protection/>
    </xf>
    <xf numFmtId="0" fontId="0" fillId="0" borderId="17" xfId="0" applyBorder="1" applyAlignment="1">
      <alignment/>
    </xf>
    <xf numFmtId="0" fontId="13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33" xfId="60" applyFont="1" applyBorder="1" applyAlignment="1">
      <alignment horizontal="left"/>
      <protection/>
    </xf>
    <xf numFmtId="0" fontId="31" fillId="0" borderId="33" xfId="60" applyFont="1" applyBorder="1" applyAlignment="1">
      <alignment horizontal="left"/>
      <protection/>
    </xf>
    <xf numFmtId="0" fontId="0" fillId="0" borderId="33" xfId="0" applyFont="1" applyBorder="1" applyAlignment="1">
      <alignment horizontal="left"/>
    </xf>
    <xf numFmtId="0" fontId="31" fillId="0" borderId="0" xfId="60" applyFont="1" applyAlignment="1">
      <alignment horizontal="left"/>
      <protection/>
    </xf>
    <xf numFmtId="0" fontId="0" fillId="0" borderId="0" xfId="0" applyFont="1" applyAlignment="1">
      <alignment horizontal="lef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10-11-12as" xfId="58"/>
    <cellStyle name="Normál_adat_2006_e_cs 2" xfId="59"/>
    <cellStyle name="Normál_Fő tábla 1." xfId="60"/>
    <cellStyle name="Normál_Kiadások szakf. össz. 9-e" xfId="61"/>
    <cellStyle name="Normál_KVRENMUNKA" xfId="62"/>
    <cellStyle name="Normál_Működési bevétel 2" xfId="63"/>
    <cellStyle name="Normál_város 2" xfId="64"/>
    <cellStyle name="Normál_város_kozlo0_2010_e_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ENDSZ~1\LOCALS~1\Temp\kozlo_2013e_0_11_Mogyor&#243;sb&#225;nya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13">
          <cell r="J13">
            <v>10834316</v>
          </cell>
        </row>
        <row r="14">
          <cell r="J14">
            <v>10834316</v>
          </cell>
        </row>
        <row r="15">
          <cell r="J15">
            <v>0</v>
          </cell>
        </row>
        <row r="16">
          <cell r="J16">
            <v>4163694</v>
          </cell>
        </row>
        <row r="21">
          <cell r="J21">
            <v>6607180</v>
          </cell>
        </row>
        <row r="22">
          <cell r="J22">
            <v>8390830</v>
          </cell>
        </row>
        <row r="23">
          <cell r="J23">
            <v>3000000</v>
          </cell>
        </row>
        <row r="24">
          <cell r="J24">
            <v>0</v>
          </cell>
        </row>
      </sheetData>
      <sheetData sheetId="2">
        <row r="57">
          <cell r="R57">
            <v>0</v>
          </cell>
        </row>
        <row r="58">
          <cell r="R58">
            <v>0</v>
          </cell>
        </row>
        <row r="59">
          <cell r="R59">
            <v>2550000</v>
          </cell>
        </row>
        <row r="78">
          <cell r="R78">
            <v>0</v>
          </cell>
        </row>
        <row r="79">
          <cell r="R79">
            <v>0</v>
          </cell>
        </row>
      </sheetData>
      <sheetData sheetId="3">
        <row r="13">
          <cell r="L13">
            <v>994525.9999999999</v>
          </cell>
        </row>
      </sheetData>
      <sheetData sheetId="4"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1011180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8">
          <cell r="L28">
            <v>0</v>
          </cell>
        </row>
        <row r="35">
          <cell r="L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40"/>
  <sheetViews>
    <sheetView zoomScale="85" zoomScaleNormal="85" zoomScalePageLayoutView="0" workbookViewId="0" topLeftCell="A1">
      <selection activeCell="R17" sqref="R17"/>
    </sheetView>
  </sheetViews>
  <sheetFormatPr defaultColWidth="9.00390625" defaultRowHeight="12.75"/>
  <cols>
    <col min="1" max="5" width="9.375" style="3" customWidth="1"/>
    <col min="6" max="6" width="4.625" style="3" customWidth="1"/>
    <col min="7" max="16384" width="9.375" style="3" customWidth="1"/>
  </cols>
  <sheetData>
    <row r="1" ht="15.75" customHeight="1"/>
    <row r="2" ht="15.75" customHeight="1"/>
    <row r="3" ht="37.5" customHeight="1"/>
    <row r="4" s="4" customFormat="1" ht="12" customHeight="1"/>
    <row r="5" s="1" customFormat="1" ht="12" customHeight="1"/>
    <row r="6" s="1" customFormat="1" ht="12" customHeight="1"/>
    <row r="7" s="1" customFormat="1" ht="12" customHeight="1"/>
    <row r="8" s="1" customFormat="1" ht="12" customHeight="1"/>
    <row r="9" spans="1:10" s="1" customFormat="1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s="1" customFormat="1" ht="12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s="1" customFormat="1" ht="12.75">
      <c r="A11" s="52"/>
      <c r="B11" s="52"/>
      <c r="C11" s="52"/>
      <c r="D11" s="52"/>
      <c r="E11" s="52"/>
      <c r="F11" s="52"/>
      <c r="G11" s="52"/>
      <c r="H11" s="52"/>
      <c r="I11" s="52"/>
      <c r="J11" s="52"/>
    </row>
    <row r="12" spans="1:10" s="1" customFormat="1" ht="18.75" customHeight="1">
      <c r="A12" s="477" t="s">
        <v>76</v>
      </c>
      <c r="B12" s="477"/>
      <c r="C12" s="477"/>
      <c r="D12" s="477"/>
      <c r="E12" s="477"/>
      <c r="F12" s="477"/>
      <c r="G12" s="477"/>
      <c r="H12" s="477"/>
      <c r="I12" s="477"/>
      <c r="J12" s="477"/>
    </row>
    <row r="13" spans="1:10" s="1" customFormat="1" ht="12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s="1" customFormat="1" ht="21.75" customHeight="1">
      <c r="A14" s="477" t="s">
        <v>335</v>
      </c>
      <c r="B14" s="477"/>
      <c r="C14" s="477"/>
      <c r="D14" s="477"/>
      <c r="E14" s="477"/>
      <c r="F14" s="477"/>
      <c r="G14" s="477"/>
      <c r="H14" s="477"/>
      <c r="I14" s="477"/>
      <c r="J14" s="477"/>
    </row>
    <row r="15" spans="1:10" s="1" customFormat="1" ht="12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</row>
    <row r="16" spans="1:10" s="1" customFormat="1" ht="12" customHeight="1">
      <c r="A16" s="478"/>
      <c r="B16" s="478"/>
      <c r="C16" s="478"/>
      <c r="D16" s="478"/>
      <c r="E16" s="478"/>
      <c r="F16" s="478"/>
      <c r="G16" s="478"/>
      <c r="H16" s="478"/>
      <c r="I16" s="478"/>
      <c r="J16" s="478"/>
    </row>
    <row r="17" spans="1:10" s="1" customFormat="1" ht="12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1" customFormat="1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s="1" customFormat="1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="1" customFormat="1" ht="12" customHeight="1"/>
    <row r="21" s="1" customFormat="1" ht="12" customHeight="1"/>
    <row r="22" s="1" customFormat="1" ht="12" customHeight="1"/>
    <row r="23" s="1" customFormat="1" ht="12" customHeight="1"/>
    <row r="24" s="1" customFormat="1" ht="12" customHeight="1"/>
    <row r="25" s="1" customFormat="1" ht="12" customHeight="1"/>
    <row r="26" s="1" customFormat="1" ht="12" customHeight="1"/>
    <row r="27" s="1" customFormat="1" ht="12" customHeight="1"/>
    <row r="28" s="1" customFormat="1" ht="12" customHeight="1"/>
    <row r="29" s="1" customFormat="1" ht="12" customHeight="1"/>
    <row r="30" s="1" customFormat="1" ht="12" customHeight="1"/>
    <row r="31" s="1" customFormat="1" ht="12" customHeight="1"/>
    <row r="32" s="1" customFormat="1" ht="12" customHeight="1"/>
    <row r="33" s="1" customFormat="1" ht="12" customHeight="1"/>
    <row r="34" s="1" customFormat="1" ht="12" customHeight="1"/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24" customHeight="1">
      <c r="B40" s="5"/>
    </row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5" customHeight="1"/>
    <row r="53" s="1" customFormat="1" ht="22.5" customHeight="1"/>
    <row r="54" s="1" customFormat="1" ht="12.75" customHeight="1"/>
    <row r="55" ht="16.5" customHeight="1"/>
    <row r="56" ht="16.5" customHeight="1"/>
    <row r="57" ht="37.5" customHeight="1"/>
    <row r="58" s="4" customFormat="1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5" customHeight="1"/>
    <row r="89" s="1" customFormat="1" ht="12.75" customHeight="1"/>
  </sheetData>
  <sheetProtection/>
  <mergeCells count="3">
    <mergeCell ref="A12:J12"/>
    <mergeCell ref="A14:J14"/>
    <mergeCell ref="A16:J16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
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35.875" style="0" bestFit="1" customWidth="1"/>
    <col min="2" max="3" width="6.625" style="0" bestFit="1" customWidth="1"/>
    <col min="4" max="4" width="7.125" style="0" customWidth="1"/>
    <col min="5" max="5" width="8.125" style="0" customWidth="1"/>
    <col min="6" max="6" width="9.00390625" style="0" bestFit="1" customWidth="1"/>
    <col min="7" max="7" width="7.375" style="0" customWidth="1"/>
    <col min="8" max="8" width="7.875" style="0" bestFit="1" customWidth="1"/>
    <col min="9" max="9" width="7.625" style="0" customWidth="1"/>
    <col min="10" max="11" width="9.00390625" style="0" bestFit="1" customWidth="1"/>
  </cols>
  <sheetData>
    <row r="1" spans="1:11" ht="13.5" customHeight="1">
      <c r="A1" s="530" t="s">
        <v>368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2" ht="13.5" customHeight="1">
      <c r="A2" s="27"/>
      <c r="B2" s="27"/>
      <c r="C2" s="27"/>
      <c r="F2" s="520" t="s">
        <v>396</v>
      </c>
      <c r="G2" s="498"/>
      <c r="H2" s="498"/>
      <c r="I2" s="498"/>
      <c r="J2" s="498"/>
      <c r="K2" s="498"/>
      <c r="L2" s="95"/>
    </row>
    <row r="3" spans="1:12" ht="13.5" customHeight="1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95"/>
    </row>
    <row r="4" spans="1:11" ht="16.5" customHeight="1">
      <c r="A4" s="497" t="s">
        <v>76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</row>
    <row r="5" spans="1:11" ht="14.25" customHeight="1">
      <c r="A5" s="507" t="str">
        <f>'Személyi j. 7-8.'!A4:K4</f>
        <v>2013. évi költségvetés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 ht="15.75">
      <c r="A6" s="497" t="s">
        <v>146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2.75">
      <c r="A8" s="531" t="s">
        <v>164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</row>
    <row r="9" spans="1:11" ht="18.75" customHeight="1">
      <c r="A9" s="534" t="s">
        <v>20</v>
      </c>
      <c r="B9" s="532" t="s">
        <v>97</v>
      </c>
      <c r="C9" s="533"/>
      <c r="D9" s="532" t="s">
        <v>116</v>
      </c>
      <c r="E9" s="533"/>
      <c r="F9" s="542" t="s">
        <v>133</v>
      </c>
      <c r="G9" s="543"/>
      <c r="H9" s="538" t="s">
        <v>337</v>
      </c>
      <c r="I9" s="539"/>
      <c r="J9" s="544" t="s">
        <v>14</v>
      </c>
      <c r="K9" s="686"/>
    </row>
    <row r="10" spans="1:11" ht="18.75" customHeight="1">
      <c r="A10" s="535"/>
      <c r="B10" s="537" t="s">
        <v>98</v>
      </c>
      <c r="C10" s="531"/>
      <c r="D10" s="537" t="s">
        <v>85</v>
      </c>
      <c r="E10" s="531"/>
      <c r="F10" s="528" t="s">
        <v>138</v>
      </c>
      <c r="G10" s="529"/>
      <c r="H10" s="528" t="s">
        <v>138</v>
      </c>
      <c r="I10" s="529"/>
      <c r="J10" s="545"/>
      <c r="K10" s="687"/>
    </row>
    <row r="11" spans="1:11" ht="18.75" customHeight="1">
      <c r="A11" s="536"/>
      <c r="B11" s="55" t="s">
        <v>282</v>
      </c>
      <c r="C11" s="55" t="s">
        <v>283</v>
      </c>
      <c r="D11" s="55" t="s">
        <v>282</v>
      </c>
      <c r="E11" s="55" t="s">
        <v>283</v>
      </c>
      <c r="F11" s="55" t="s">
        <v>282</v>
      </c>
      <c r="G11" s="55" t="s">
        <v>283</v>
      </c>
      <c r="H11" s="55" t="s">
        <v>282</v>
      </c>
      <c r="I11" s="55" t="s">
        <v>283</v>
      </c>
      <c r="J11" s="55" t="s">
        <v>282</v>
      </c>
      <c r="K11" s="688" t="s">
        <v>283</v>
      </c>
    </row>
    <row r="12" spans="1:11" ht="12.75">
      <c r="A12" s="219"/>
      <c r="B12" s="540">
        <v>2013</v>
      </c>
      <c r="C12" s="541"/>
      <c r="D12" s="540">
        <v>2013</v>
      </c>
      <c r="E12" s="541"/>
      <c r="F12" s="540">
        <v>2013</v>
      </c>
      <c r="G12" s="541"/>
      <c r="H12" s="540">
        <v>2013</v>
      </c>
      <c r="I12" s="541"/>
      <c r="J12" s="540">
        <v>2013</v>
      </c>
      <c r="K12" s="541"/>
    </row>
    <row r="13" spans="1:11" ht="18.75" customHeight="1">
      <c r="A13" s="69" t="s">
        <v>183</v>
      </c>
      <c r="B13" s="191">
        <f>'Készletbesz. 9-a.'!T14</f>
        <v>0</v>
      </c>
      <c r="C13" s="191">
        <f>'Készletbesz. 9-a.'!U14</f>
        <v>0</v>
      </c>
      <c r="D13" s="31">
        <v>0</v>
      </c>
      <c r="E13" s="31"/>
      <c r="F13" s="31">
        <f>'Szolgáltatás 9-c.'!AB12</f>
        <v>1200</v>
      </c>
      <c r="G13" s="85">
        <v>1200</v>
      </c>
      <c r="H13" s="31">
        <f>'áfa 9-d.'!P17</f>
        <v>324</v>
      </c>
      <c r="I13" s="31">
        <v>324</v>
      </c>
      <c r="J13" s="54">
        <f aca="true" t="shared" si="0" ref="J13:J24">B13+D13+F13+H13</f>
        <v>1524</v>
      </c>
      <c r="K13" s="54">
        <f aca="true" t="shared" si="1" ref="K13:K24">C13+E13+G13+I13</f>
        <v>1524</v>
      </c>
    </row>
    <row r="14" spans="1:11" ht="18.75" customHeight="1">
      <c r="A14" s="69" t="s">
        <v>424</v>
      </c>
      <c r="B14" s="191"/>
      <c r="C14" s="191"/>
      <c r="D14" s="31"/>
      <c r="E14" s="31"/>
      <c r="F14" s="31"/>
      <c r="G14" s="85">
        <v>843</v>
      </c>
      <c r="H14" s="31"/>
      <c r="I14" s="31"/>
      <c r="J14" s="54"/>
      <c r="K14" s="54">
        <v>843</v>
      </c>
    </row>
    <row r="15" spans="1:11" ht="18.75" customHeight="1">
      <c r="A15" s="69" t="s">
        <v>425</v>
      </c>
      <c r="B15" s="191"/>
      <c r="C15" s="191"/>
      <c r="D15" s="31"/>
      <c r="E15" s="31"/>
      <c r="F15" s="31"/>
      <c r="G15" s="85">
        <v>1004</v>
      </c>
      <c r="H15" s="31"/>
      <c r="I15" s="31"/>
      <c r="J15" s="54"/>
      <c r="K15" s="54">
        <v>1004</v>
      </c>
    </row>
    <row r="16" spans="1:11" ht="18.75" customHeight="1">
      <c r="A16" s="69" t="s">
        <v>184</v>
      </c>
      <c r="B16" s="191">
        <f>'Készletbesz. 9-a.'!T15</f>
        <v>0</v>
      </c>
      <c r="C16" s="191">
        <f>'Készletbesz. 9-a.'!U15</f>
        <v>0</v>
      </c>
      <c r="D16" s="31">
        <f>'Kommunikációs 9-b.'!H15</f>
        <v>0</v>
      </c>
      <c r="E16" s="31"/>
      <c r="F16" s="31">
        <f>'Szolgáltatás 9-c.'!AB15</f>
        <v>0</v>
      </c>
      <c r="G16" s="31">
        <v>0</v>
      </c>
      <c r="H16" s="31">
        <f>'áfa 9-d.'!P18</f>
        <v>89</v>
      </c>
      <c r="I16" s="31">
        <v>89</v>
      </c>
      <c r="J16" s="54">
        <f t="shared" si="0"/>
        <v>89</v>
      </c>
      <c r="K16" s="54">
        <f t="shared" si="1"/>
        <v>89</v>
      </c>
    </row>
    <row r="17" spans="1:11" ht="18.75" customHeight="1">
      <c r="A17" s="69" t="s">
        <v>185</v>
      </c>
      <c r="B17" s="191">
        <f>'Készletbesz. 9-a.'!T16</f>
        <v>1531</v>
      </c>
      <c r="C17" s="191">
        <v>1531</v>
      </c>
      <c r="D17" s="31">
        <f>'Kommunikációs 9-b.'!H16</f>
        <v>330</v>
      </c>
      <c r="E17" s="31">
        <v>330</v>
      </c>
      <c r="F17" s="31">
        <f>'Szolgáltatás 9-c.'!AB16</f>
        <v>8779</v>
      </c>
      <c r="G17" s="31">
        <v>8271</v>
      </c>
      <c r="H17" s="31">
        <f>'áfa 9-d.'!P19</f>
        <v>3283</v>
      </c>
      <c r="I17" s="31">
        <v>3283</v>
      </c>
      <c r="J17" s="54">
        <f t="shared" si="0"/>
        <v>13923</v>
      </c>
      <c r="K17" s="54">
        <v>13415</v>
      </c>
    </row>
    <row r="18" spans="1:11" ht="18.75" customHeight="1">
      <c r="A18" s="69" t="s">
        <v>186</v>
      </c>
      <c r="B18" s="191">
        <f>'Készletbesz. 9-a.'!T17</f>
        <v>0</v>
      </c>
      <c r="C18" s="191">
        <f>'Készletbesz. 9-a.'!U17</f>
        <v>0</v>
      </c>
      <c r="D18" s="31">
        <f>'Kommunikációs 9-b.'!H17</f>
        <v>0</v>
      </c>
      <c r="E18" s="31"/>
      <c r="F18" s="31">
        <f>'Szolgáltatás 9-c.'!AB17</f>
        <v>1310</v>
      </c>
      <c r="G18" s="31">
        <v>1310</v>
      </c>
      <c r="H18" s="31">
        <f>'áfa 9-d.'!P20</f>
        <v>354</v>
      </c>
      <c r="I18" s="31">
        <v>354</v>
      </c>
      <c r="J18" s="54">
        <f t="shared" si="0"/>
        <v>1664</v>
      </c>
      <c r="K18" s="54">
        <f t="shared" si="1"/>
        <v>1664</v>
      </c>
    </row>
    <row r="19" spans="1:11" ht="18.75" customHeight="1">
      <c r="A19" s="69" t="s">
        <v>191</v>
      </c>
      <c r="B19" s="191">
        <f>'Készletbesz. 9-a.'!T18</f>
        <v>0</v>
      </c>
      <c r="C19" s="191">
        <f>'Készletbesz. 9-a.'!U18</f>
        <v>0</v>
      </c>
      <c r="D19" s="31">
        <f>'Kommunikációs 9-b.'!H18</f>
        <v>0</v>
      </c>
      <c r="E19" s="31"/>
      <c r="F19" s="31">
        <f>'Szolgáltatás 9-c.'!AB18</f>
        <v>0</v>
      </c>
      <c r="G19" s="31">
        <v>0</v>
      </c>
      <c r="H19" s="31"/>
      <c r="I19" s="31">
        <f>'áfa 9-d.'!Q21</f>
        <v>0</v>
      </c>
      <c r="J19" s="54">
        <f t="shared" si="0"/>
        <v>0</v>
      </c>
      <c r="K19" s="54">
        <f t="shared" si="1"/>
        <v>0</v>
      </c>
    </row>
    <row r="20" spans="1:11" ht="18.75" customHeight="1">
      <c r="A20" s="69" t="s">
        <v>187</v>
      </c>
      <c r="B20" s="191">
        <f>'Készletbesz. 9-a.'!T19</f>
        <v>110</v>
      </c>
      <c r="C20" s="191">
        <v>110</v>
      </c>
      <c r="D20" s="31">
        <f>'Kommunikációs 9-b.'!H19</f>
        <v>75</v>
      </c>
      <c r="E20" s="31">
        <v>75</v>
      </c>
      <c r="F20" s="31">
        <f>'Szolgáltatás 9-c.'!AB19</f>
        <v>500</v>
      </c>
      <c r="G20" s="31">
        <v>500</v>
      </c>
      <c r="H20" s="31">
        <f>'áfa 9-d.'!P22</f>
        <v>185</v>
      </c>
      <c r="I20" s="31">
        <v>185</v>
      </c>
      <c r="J20" s="54">
        <f t="shared" si="0"/>
        <v>870</v>
      </c>
      <c r="K20" s="54">
        <f t="shared" si="1"/>
        <v>870</v>
      </c>
    </row>
    <row r="21" spans="1:11" ht="18.75" customHeight="1">
      <c r="A21" s="69" t="s">
        <v>188</v>
      </c>
      <c r="B21" s="191">
        <f>'Készletbesz. 9-a.'!T20</f>
        <v>0</v>
      </c>
      <c r="C21" s="191">
        <f>'Készletbesz. 9-a.'!U20</f>
        <v>0</v>
      </c>
      <c r="D21" s="31">
        <f>'Kommunikációs 9-b.'!H20</f>
        <v>0</v>
      </c>
      <c r="E21" s="31"/>
      <c r="F21" s="31">
        <f>'Szolgáltatás 9-c.'!AB20</f>
        <v>0</v>
      </c>
      <c r="G21" s="31">
        <v>0</v>
      </c>
      <c r="H21" s="31">
        <f>'áfa 9-d.'!P23</f>
        <v>0</v>
      </c>
      <c r="I21" s="31">
        <f>'áfa 9-d.'!Q23</f>
        <v>0</v>
      </c>
      <c r="J21" s="54">
        <f t="shared" si="0"/>
        <v>0</v>
      </c>
      <c r="K21" s="54">
        <f t="shared" si="1"/>
        <v>0</v>
      </c>
    </row>
    <row r="22" spans="1:11" ht="18.75" customHeight="1">
      <c r="A22" s="69" t="s">
        <v>193</v>
      </c>
      <c r="B22" s="191">
        <f>'Készletbesz. 9-a.'!T21</f>
        <v>220</v>
      </c>
      <c r="C22" s="191">
        <v>220</v>
      </c>
      <c r="D22" s="31">
        <f>'Kommunikációs 9-b.'!H21</f>
        <v>0</v>
      </c>
      <c r="E22" s="31"/>
      <c r="F22" s="31">
        <f>'Szolgáltatás 9-c.'!AB21</f>
        <v>10</v>
      </c>
      <c r="G22" s="31">
        <v>10</v>
      </c>
      <c r="H22" s="31">
        <f>'áfa 9-d.'!P24</f>
        <v>62</v>
      </c>
      <c r="I22" s="31">
        <v>62</v>
      </c>
      <c r="J22" s="54">
        <f t="shared" si="0"/>
        <v>292</v>
      </c>
      <c r="K22" s="54">
        <f t="shared" si="1"/>
        <v>292</v>
      </c>
    </row>
    <row r="23" spans="1:11" ht="18.75" customHeight="1">
      <c r="A23" s="69" t="s">
        <v>189</v>
      </c>
      <c r="B23" s="191">
        <f>'Készletbesz. 9-a.'!T22</f>
        <v>1000</v>
      </c>
      <c r="C23" s="191">
        <v>1000</v>
      </c>
      <c r="D23" s="31">
        <f>'Kommunikációs 9-b.'!H22</f>
        <v>100</v>
      </c>
      <c r="E23" s="31">
        <v>100</v>
      </c>
      <c r="F23" s="31">
        <f>'Szolgáltatás 9-c.'!AB22</f>
        <v>2095</v>
      </c>
      <c r="G23" s="31">
        <v>2095</v>
      </c>
      <c r="H23" s="31">
        <f>'áfa 9-d.'!P25</f>
        <v>863</v>
      </c>
      <c r="I23" s="31">
        <v>863</v>
      </c>
      <c r="J23" s="54">
        <f t="shared" si="0"/>
        <v>4058</v>
      </c>
      <c r="K23" s="54">
        <f t="shared" si="1"/>
        <v>4058</v>
      </c>
    </row>
    <row r="24" spans="1:11" ht="18.75" customHeight="1">
      <c r="A24" s="69" t="s">
        <v>190</v>
      </c>
      <c r="B24" s="191">
        <f>'Készletbesz. 9-a.'!T23</f>
        <v>0</v>
      </c>
      <c r="C24" s="191">
        <f>'Készletbesz. 9-a.'!U23</f>
        <v>0</v>
      </c>
      <c r="D24" s="31">
        <f>'Kommunikációs 9-b.'!H23</f>
        <v>0</v>
      </c>
      <c r="E24" s="31">
        <v>0</v>
      </c>
      <c r="F24" s="31">
        <f>'Szolgáltatás 9-c.'!AB24</f>
        <v>80</v>
      </c>
      <c r="G24" s="31">
        <v>80</v>
      </c>
      <c r="H24" s="31">
        <f>'áfa 9-d.'!P26</f>
        <v>21</v>
      </c>
      <c r="I24" s="31">
        <v>21</v>
      </c>
      <c r="J24" s="54">
        <f t="shared" si="0"/>
        <v>101</v>
      </c>
      <c r="K24" s="54">
        <f t="shared" si="1"/>
        <v>101</v>
      </c>
    </row>
    <row r="25" spans="1:11" ht="18.75" customHeight="1" thickBot="1">
      <c r="A25" s="70" t="s">
        <v>77</v>
      </c>
      <c r="B25" s="71">
        <f>SUM(B13:B24)</f>
        <v>2861</v>
      </c>
      <c r="C25" s="71">
        <f aca="true" t="shared" si="2" ref="C25:K25">SUM(C13:C24)</f>
        <v>2861</v>
      </c>
      <c r="D25" s="71">
        <f t="shared" si="2"/>
        <v>505</v>
      </c>
      <c r="E25" s="71">
        <f t="shared" si="2"/>
        <v>505</v>
      </c>
      <c r="F25" s="71">
        <f t="shared" si="2"/>
        <v>13974</v>
      </c>
      <c r="G25" s="71">
        <f t="shared" si="2"/>
        <v>15313</v>
      </c>
      <c r="H25" s="71">
        <f t="shared" si="2"/>
        <v>5181</v>
      </c>
      <c r="I25" s="71">
        <f t="shared" si="2"/>
        <v>5181</v>
      </c>
      <c r="J25" s="71">
        <f t="shared" si="2"/>
        <v>22521</v>
      </c>
      <c r="K25" s="71">
        <f t="shared" si="2"/>
        <v>23860</v>
      </c>
    </row>
    <row r="26" spans="1:4" ht="12.75">
      <c r="A26" s="676" t="s">
        <v>444</v>
      </c>
      <c r="B26" s="677"/>
      <c r="C26" s="677"/>
      <c r="D26" s="678"/>
    </row>
    <row r="27" spans="1:4" ht="12.75">
      <c r="A27" s="677"/>
      <c r="B27" s="677"/>
      <c r="C27" s="677"/>
      <c r="D27" s="678"/>
    </row>
  </sheetData>
  <sheetProtection/>
  <mergeCells count="23">
    <mergeCell ref="A26:D27"/>
    <mergeCell ref="J12:K12"/>
    <mergeCell ref="B12:C12"/>
    <mergeCell ref="D12:E12"/>
    <mergeCell ref="F12:G12"/>
    <mergeCell ref="H12:I12"/>
    <mergeCell ref="A1:K1"/>
    <mergeCell ref="A5:K5"/>
    <mergeCell ref="A9:A11"/>
    <mergeCell ref="F10:G10"/>
    <mergeCell ref="B10:C10"/>
    <mergeCell ref="A4:K4"/>
    <mergeCell ref="D9:E9"/>
    <mergeCell ref="H9:I9"/>
    <mergeCell ref="A6:K6"/>
    <mergeCell ref="D10:E10"/>
    <mergeCell ref="H10:I10"/>
    <mergeCell ref="A3:K3"/>
    <mergeCell ref="F2:K2"/>
    <mergeCell ref="A8:K8"/>
    <mergeCell ref="B9:C9"/>
    <mergeCell ref="F9:G9"/>
    <mergeCell ref="J9:K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8"/>
  <sheetViews>
    <sheetView zoomScale="90" zoomScaleNormal="90" zoomScalePageLayoutView="0" workbookViewId="0" topLeftCell="A1">
      <selection activeCell="G22" sqref="G22"/>
    </sheetView>
  </sheetViews>
  <sheetFormatPr defaultColWidth="9.00390625" defaultRowHeight="12.75"/>
  <cols>
    <col min="1" max="1" width="32.875" style="0" bestFit="1" customWidth="1"/>
    <col min="2" max="2" width="6.125" style="0" customWidth="1"/>
    <col min="3" max="3" width="6.875" style="0" customWidth="1"/>
    <col min="4" max="4" width="5.00390625" style="0" bestFit="1" customWidth="1"/>
    <col min="5" max="5" width="6.625" style="0" customWidth="1"/>
    <col min="6" max="6" width="5.00390625" style="0" bestFit="1" customWidth="1"/>
    <col min="7" max="7" width="5.625" style="0" customWidth="1"/>
    <col min="8" max="8" width="5.125" style="0" customWidth="1"/>
    <col min="9" max="9" width="5.625" style="0" customWidth="1"/>
    <col min="10" max="11" width="5.00390625" style="0" bestFit="1" customWidth="1"/>
    <col min="12" max="12" width="5.50390625" style="0" customWidth="1"/>
    <col min="13" max="13" width="7.125" style="0" customWidth="1"/>
    <col min="14" max="14" width="5.00390625" style="0" bestFit="1" customWidth="1"/>
    <col min="15" max="15" width="7.125" style="0" customWidth="1"/>
    <col min="16" max="16" width="5.875" style="0" customWidth="1"/>
    <col min="17" max="17" width="6.50390625" style="0" customWidth="1"/>
    <col min="18" max="18" width="6.00390625" style="0" customWidth="1"/>
    <col min="19" max="19" width="5.00390625" style="0" bestFit="1" customWidth="1"/>
    <col min="20" max="21" width="6.875" style="0" bestFit="1" customWidth="1"/>
  </cols>
  <sheetData>
    <row r="1" spans="1:21" ht="15.75">
      <c r="A1" s="27"/>
      <c r="B1" s="27"/>
      <c r="C1" s="27"/>
      <c r="H1" s="28"/>
      <c r="I1" s="28"/>
      <c r="J1" s="28"/>
      <c r="K1" s="64"/>
      <c r="L1" s="64"/>
      <c r="M1" s="567" t="s">
        <v>429</v>
      </c>
      <c r="N1" s="567"/>
      <c r="O1" s="567"/>
      <c r="P1" s="567"/>
      <c r="Q1" s="498"/>
      <c r="R1" s="498"/>
      <c r="S1" s="498"/>
      <c r="T1" s="53"/>
      <c r="U1" s="53"/>
    </row>
    <row r="2" spans="11:19" ht="15.75">
      <c r="K2" s="567" t="s">
        <v>396</v>
      </c>
      <c r="L2" s="498"/>
      <c r="M2" s="498"/>
      <c r="N2" s="498"/>
      <c r="O2" s="498"/>
      <c r="P2" s="498"/>
      <c r="Q2" s="498"/>
      <c r="R2" s="498"/>
      <c r="S2" s="498"/>
    </row>
    <row r="3" spans="11:19" ht="15.75">
      <c r="K3" s="64"/>
      <c r="L3" s="64"/>
      <c r="M3" s="567"/>
      <c r="N3" s="567"/>
      <c r="O3" s="567"/>
      <c r="P3" s="567"/>
      <c r="Q3" s="498"/>
      <c r="R3" s="498"/>
      <c r="S3" s="498"/>
    </row>
    <row r="4" spans="11:19" ht="15.75">
      <c r="K4" s="567"/>
      <c r="L4" s="498"/>
      <c r="M4" s="498"/>
      <c r="N4" s="498"/>
      <c r="O4" s="498"/>
      <c r="P4" s="498"/>
      <c r="Q4" s="498"/>
      <c r="R4" s="498"/>
      <c r="S4" s="498"/>
    </row>
    <row r="5" spans="1:21" ht="15.75">
      <c r="A5" s="497" t="s">
        <v>76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</row>
    <row r="6" spans="1:21" ht="15.75">
      <c r="A6" s="507" t="str">
        <f>'DOLOGI ÖSSZ. 9.'!A5:K5</f>
        <v>2013. évi költségvetés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</row>
    <row r="7" spans="1:21" ht="15.75">
      <c r="A7" s="497" t="s">
        <v>92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</row>
    <row r="8" spans="1:21" ht="15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2.75">
      <c r="A9" s="564" t="s">
        <v>20</v>
      </c>
      <c r="B9" s="548" t="s">
        <v>93</v>
      </c>
      <c r="C9" s="549"/>
      <c r="D9" s="458" t="s">
        <v>94</v>
      </c>
      <c r="E9" s="459"/>
      <c r="F9" s="458" t="s">
        <v>298</v>
      </c>
      <c r="G9" s="459"/>
      <c r="H9" s="458" t="s">
        <v>74</v>
      </c>
      <c r="I9" s="459"/>
      <c r="J9" s="548" t="s">
        <v>299</v>
      </c>
      <c r="K9" s="549"/>
      <c r="L9" s="458" t="s">
        <v>95</v>
      </c>
      <c r="M9" s="459"/>
      <c r="N9" s="458" t="s">
        <v>300</v>
      </c>
      <c r="O9" s="459"/>
      <c r="P9" s="458" t="s">
        <v>96</v>
      </c>
      <c r="Q9" s="459"/>
      <c r="R9" s="556" t="s">
        <v>74</v>
      </c>
      <c r="S9" s="557"/>
      <c r="T9" s="556" t="s">
        <v>97</v>
      </c>
      <c r="U9" s="558"/>
    </row>
    <row r="10" spans="1:21" ht="12.75">
      <c r="A10" s="565"/>
      <c r="B10" s="550" t="s">
        <v>336</v>
      </c>
      <c r="C10" s="551"/>
      <c r="D10" s="550" t="s">
        <v>99</v>
      </c>
      <c r="E10" s="551"/>
      <c r="F10" s="561" t="s">
        <v>100</v>
      </c>
      <c r="G10" s="562"/>
      <c r="H10" s="554" t="s">
        <v>101</v>
      </c>
      <c r="I10" s="555"/>
      <c r="J10" s="550" t="s">
        <v>102</v>
      </c>
      <c r="K10" s="551"/>
      <c r="L10" s="554" t="s">
        <v>103</v>
      </c>
      <c r="M10" s="555"/>
      <c r="N10" s="554" t="s">
        <v>308</v>
      </c>
      <c r="O10" s="555"/>
      <c r="P10" s="554" t="s">
        <v>104</v>
      </c>
      <c r="Q10" s="555"/>
      <c r="R10" s="561" t="s">
        <v>105</v>
      </c>
      <c r="S10" s="562"/>
      <c r="T10" s="561" t="s">
        <v>98</v>
      </c>
      <c r="U10" s="563"/>
    </row>
    <row r="11" spans="1:21" ht="12.75">
      <c r="A11" s="566"/>
      <c r="B11" s="552" t="s">
        <v>98</v>
      </c>
      <c r="C11" s="553"/>
      <c r="D11" s="552" t="s">
        <v>98</v>
      </c>
      <c r="E11" s="553"/>
      <c r="F11" s="546" t="s">
        <v>98</v>
      </c>
      <c r="G11" s="560"/>
      <c r="H11" s="492" t="s">
        <v>106</v>
      </c>
      <c r="I11" s="493"/>
      <c r="J11" s="552" t="s">
        <v>107</v>
      </c>
      <c r="K11" s="553"/>
      <c r="L11" s="492" t="s">
        <v>108</v>
      </c>
      <c r="M11" s="493"/>
      <c r="N11" s="492" t="s">
        <v>98</v>
      </c>
      <c r="O11" s="493"/>
      <c r="P11" s="492" t="s">
        <v>98</v>
      </c>
      <c r="Q11" s="493"/>
      <c r="R11" s="546" t="s">
        <v>98</v>
      </c>
      <c r="S11" s="560"/>
      <c r="T11" s="546" t="s">
        <v>172</v>
      </c>
      <c r="U11" s="547"/>
    </row>
    <row r="12" spans="1:21" ht="12.75">
      <c r="A12" s="97"/>
      <c r="B12" s="559">
        <v>2013</v>
      </c>
      <c r="C12" s="559"/>
      <c r="D12" s="559">
        <v>2013</v>
      </c>
      <c r="E12" s="559"/>
      <c r="F12" s="559">
        <v>2013</v>
      </c>
      <c r="G12" s="559"/>
      <c r="H12" s="559">
        <v>2013</v>
      </c>
      <c r="I12" s="559"/>
      <c r="J12" s="559">
        <v>2013</v>
      </c>
      <c r="K12" s="559"/>
      <c r="L12" s="559">
        <v>2013</v>
      </c>
      <c r="M12" s="559"/>
      <c r="N12" s="559">
        <v>2013</v>
      </c>
      <c r="O12" s="559"/>
      <c r="P12" s="559">
        <v>2013</v>
      </c>
      <c r="Q12" s="559"/>
      <c r="R12" s="559">
        <v>2013</v>
      </c>
      <c r="S12" s="559"/>
      <c r="T12" s="559">
        <v>2013</v>
      </c>
      <c r="U12" s="559"/>
    </row>
    <row r="13" spans="1:21" ht="27.75" customHeight="1">
      <c r="A13" s="12"/>
      <c r="B13" s="169" t="s">
        <v>282</v>
      </c>
      <c r="C13" s="106" t="s">
        <v>283</v>
      </c>
      <c r="D13" s="169" t="s">
        <v>282</v>
      </c>
      <c r="E13" s="106" t="s">
        <v>283</v>
      </c>
      <c r="F13" s="169" t="s">
        <v>282</v>
      </c>
      <c r="G13" s="106" t="s">
        <v>283</v>
      </c>
      <c r="H13" s="106" t="s">
        <v>282</v>
      </c>
      <c r="I13" s="106" t="s">
        <v>283</v>
      </c>
      <c r="J13" s="106" t="s">
        <v>282</v>
      </c>
      <c r="K13" s="106" t="s">
        <v>283</v>
      </c>
      <c r="L13" s="106" t="s">
        <v>282</v>
      </c>
      <c r="M13" s="106" t="s">
        <v>415</v>
      </c>
      <c r="N13" s="106" t="s">
        <v>392</v>
      </c>
      <c r="O13" s="106" t="s">
        <v>415</v>
      </c>
      <c r="P13" s="106" t="s">
        <v>392</v>
      </c>
      <c r="Q13" s="106" t="s">
        <v>283</v>
      </c>
      <c r="R13" s="169" t="s">
        <v>282</v>
      </c>
      <c r="S13" s="106" t="s">
        <v>415</v>
      </c>
      <c r="T13" s="106" t="s">
        <v>392</v>
      </c>
      <c r="U13" s="412" t="s">
        <v>415</v>
      </c>
    </row>
    <row r="14" spans="1:21" ht="27.75" customHeight="1">
      <c r="A14" s="12" t="s">
        <v>296</v>
      </c>
      <c r="B14" s="169"/>
      <c r="C14" s="106"/>
      <c r="D14" s="169"/>
      <c r="E14" s="106"/>
      <c r="F14" s="169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69"/>
      <c r="S14" s="106"/>
      <c r="T14" s="106">
        <f aca="true" t="shared" si="0" ref="T14:T23">B14+D14+F14+H14+J14+L14+N14+P14+R14</f>
        <v>0</v>
      </c>
      <c r="U14" s="412">
        <f aca="true" t="shared" si="1" ref="U14:U23">C14+E14+G14+I14+K14+M14+O14+Q14+S14</f>
        <v>0</v>
      </c>
    </row>
    <row r="15" spans="1:21" ht="27.75" customHeight="1">
      <c r="A15" s="12" t="s">
        <v>297</v>
      </c>
      <c r="B15" s="170"/>
      <c r="C15" s="30"/>
      <c r="D15" s="171"/>
      <c r="E15" s="31"/>
      <c r="F15" s="171"/>
      <c r="G15" s="31"/>
      <c r="H15" s="31"/>
      <c r="I15" s="31"/>
      <c r="J15" s="31"/>
      <c r="K15" s="31"/>
      <c r="L15" s="215"/>
      <c r="M15" s="215"/>
      <c r="N15" s="215"/>
      <c r="O15" s="215"/>
      <c r="P15" s="215"/>
      <c r="Q15" s="215"/>
      <c r="R15" s="216"/>
      <c r="S15" s="215"/>
      <c r="T15" s="106">
        <f t="shared" si="0"/>
        <v>0</v>
      </c>
      <c r="U15" s="412">
        <f t="shared" si="1"/>
        <v>0</v>
      </c>
    </row>
    <row r="16" spans="1:21" ht="27.75" customHeight="1">
      <c r="A16" s="12" t="s">
        <v>301</v>
      </c>
      <c r="B16" s="170">
        <v>10</v>
      </c>
      <c r="C16" s="30">
        <v>10</v>
      </c>
      <c r="D16" s="171">
        <v>120</v>
      </c>
      <c r="E16" s="31">
        <v>120</v>
      </c>
      <c r="F16" s="171">
        <v>21</v>
      </c>
      <c r="G16" s="31">
        <v>21</v>
      </c>
      <c r="H16" s="31">
        <v>30</v>
      </c>
      <c r="I16" s="31">
        <v>30</v>
      </c>
      <c r="J16" s="31">
        <v>20</v>
      </c>
      <c r="K16" s="31">
        <v>20</v>
      </c>
      <c r="L16" s="215">
        <v>0</v>
      </c>
      <c r="M16" s="215">
        <v>0</v>
      </c>
      <c r="N16" s="215">
        <v>500</v>
      </c>
      <c r="O16" s="215">
        <v>500</v>
      </c>
      <c r="P16" s="215">
        <v>30</v>
      </c>
      <c r="Q16" s="215">
        <v>30</v>
      </c>
      <c r="R16" s="216">
        <v>800</v>
      </c>
      <c r="S16" s="215">
        <v>800</v>
      </c>
      <c r="T16" s="192">
        <f t="shared" si="0"/>
        <v>1531</v>
      </c>
      <c r="U16" s="413">
        <f t="shared" si="1"/>
        <v>1531</v>
      </c>
    </row>
    <row r="17" spans="1:21" ht="27.75" customHeight="1">
      <c r="A17" s="12" t="s">
        <v>186</v>
      </c>
      <c r="B17" s="170"/>
      <c r="C17" s="30"/>
      <c r="D17" s="171"/>
      <c r="E17" s="31"/>
      <c r="F17" s="171"/>
      <c r="G17" s="31"/>
      <c r="H17" s="31"/>
      <c r="I17" s="31"/>
      <c r="J17" s="31"/>
      <c r="K17" s="31"/>
      <c r="L17" s="215"/>
      <c r="M17" s="215"/>
      <c r="N17" s="215"/>
      <c r="O17" s="215"/>
      <c r="P17" s="215"/>
      <c r="Q17" s="215"/>
      <c r="R17" s="216"/>
      <c r="S17" s="215"/>
      <c r="T17" s="106">
        <f t="shared" si="0"/>
        <v>0</v>
      </c>
      <c r="U17" s="412">
        <f t="shared" si="1"/>
        <v>0</v>
      </c>
    </row>
    <row r="18" spans="1:21" ht="27.75" customHeight="1">
      <c r="A18" s="12" t="s">
        <v>191</v>
      </c>
      <c r="B18" s="170"/>
      <c r="C18" s="30"/>
      <c r="D18" s="170"/>
      <c r="E18" s="30"/>
      <c r="F18" s="17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70"/>
      <c r="S18" s="30"/>
      <c r="T18" s="106">
        <f t="shared" si="0"/>
        <v>0</v>
      </c>
      <c r="U18" s="412">
        <f t="shared" si="1"/>
        <v>0</v>
      </c>
    </row>
    <row r="19" spans="1:21" ht="27.75" customHeight="1">
      <c r="A19" s="12" t="s">
        <v>187</v>
      </c>
      <c r="B19" s="170">
        <v>10</v>
      </c>
      <c r="C19" s="30">
        <v>10</v>
      </c>
      <c r="D19" s="171"/>
      <c r="E19" s="31"/>
      <c r="F19" s="171"/>
      <c r="G19" s="31"/>
      <c r="H19" s="31"/>
      <c r="I19" s="31"/>
      <c r="J19" s="31"/>
      <c r="K19" s="31"/>
      <c r="L19" s="215"/>
      <c r="M19" s="215"/>
      <c r="N19" s="215">
        <v>50</v>
      </c>
      <c r="O19" s="215">
        <v>50</v>
      </c>
      <c r="P19" s="215"/>
      <c r="Q19" s="215"/>
      <c r="R19" s="216">
        <v>50</v>
      </c>
      <c r="S19" s="215">
        <v>50</v>
      </c>
      <c r="T19" s="106">
        <f t="shared" si="0"/>
        <v>110</v>
      </c>
      <c r="U19" s="412">
        <f t="shared" si="1"/>
        <v>110</v>
      </c>
    </row>
    <row r="20" spans="1:21" ht="27.75" customHeight="1">
      <c r="A20" s="12" t="s">
        <v>188</v>
      </c>
      <c r="B20" s="170"/>
      <c r="C20" s="30"/>
      <c r="D20" s="171"/>
      <c r="E20" s="31"/>
      <c r="F20" s="171"/>
      <c r="G20" s="31"/>
      <c r="H20" s="31"/>
      <c r="I20" s="31"/>
      <c r="J20" s="31"/>
      <c r="K20" s="31"/>
      <c r="L20" s="215"/>
      <c r="M20" s="215"/>
      <c r="N20" s="215"/>
      <c r="O20" s="215"/>
      <c r="P20" s="215"/>
      <c r="Q20" s="215"/>
      <c r="R20" s="216">
        <v>0</v>
      </c>
      <c r="S20" s="215"/>
      <c r="T20" s="106">
        <f t="shared" si="0"/>
        <v>0</v>
      </c>
      <c r="U20" s="412">
        <f t="shared" si="1"/>
        <v>0</v>
      </c>
    </row>
    <row r="21" spans="1:21" ht="27.75" customHeight="1">
      <c r="A21" s="12" t="s">
        <v>192</v>
      </c>
      <c r="B21" s="170"/>
      <c r="C21" s="30"/>
      <c r="D21" s="171"/>
      <c r="E21" s="31"/>
      <c r="F21" s="171"/>
      <c r="G21" s="31"/>
      <c r="H21" s="31"/>
      <c r="I21" s="31"/>
      <c r="J21" s="31">
        <v>180</v>
      </c>
      <c r="K21" s="31">
        <v>180</v>
      </c>
      <c r="L21" s="215"/>
      <c r="M21" s="215"/>
      <c r="N21" s="215"/>
      <c r="O21" s="215"/>
      <c r="P21" s="215">
        <v>10</v>
      </c>
      <c r="Q21" s="215">
        <v>10</v>
      </c>
      <c r="R21" s="216">
        <v>30</v>
      </c>
      <c r="S21" s="215">
        <v>30</v>
      </c>
      <c r="T21" s="106">
        <f t="shared" si="0"/>
        <v>220</v>
      </c>
      <c r="U21" s="412">
        <f t="shared" si="1"/>
        <v>220</v>
      </c>
    </row>
    <row r="22" spans="1:21" ht="27.75" customHeight="1">
      <c r="A22" s="12" t="s">
        <v>189</v>
      </c>
      <c r="B22" s="170"/>
      <c r="C22" s="30"/>
      <c r="D22" s="171">
        <v>0</v>
      </c>
      <c r="E22" s="31"/>
      <c r="F22" s="171">
        <v>800</v>
      </c>
      <c r="G22" s="31">
        <v>800</v>
      </c>
      <c r="H22" s="31"/>
      <c r="I22" s="31"/>
      <c r="J22" s="31"/>
      <c r="K22" s="31"/>
      <c r="L22" s="215"/>
      <c r="M22" s="215"/>
      <c r="N22" s="215">
        <v>100</v>
      </c>
      <c r="O22" s="215">
        <v>100</v>
      </c>
      <c r="P22" s="215"/>
      <c r="Q22" s="215"/>
      <c r="R22" s="216">
        <v>100</v>
      </c>
      <c r="S22" s="215">
        <v>100</v>
      </c>
      <c r="T22" s="106">
        <f t="shared" si="0"/>
        <v>1000</v>
      </c>
      <c r="U22" s="412">
        <f t="shared" si="1"/>
        <v>1000</v>
      </c>
    </row>
    <row r="23" spans="1:21" ht="27.75" customHeight="1">
      <c r="A23" s="12" t="s">
        <v>190</v>
      </c>
      <c r="B23" s="170"/>
      <c r="C23" s="30"/>
      <c r="D23" s="171"/>
      <c r="E23" s="31"/>
      <c r="F23" s="171"/>
      <c r="G23" s="31"/>
      <c r="H23" s="31"/>
      <c r="I23" s="31"/>
      <c r="J23" s="31"/>
      <c r="K23" s="31"/>
      <c r="L23" s="215"/>
      <c r="M23" s="215"/>
      <c r="N23" s="215"/>
      <c r="O23" s="215"/>
      <c r="P23" s="215"/>
      <c r="Q23" s="215"/>
      <c r="R23" s="216"/>
      <c r="S23" s="215"/>
      <c r="T23" s="106">
        <f t="shared" si="0"/>
        <v>0</v>
      </c>
      <c r="U23" s="412">
        <f t="shared" si="1"/>
        <v>0</v>
      </c>
    </row>
    <row r="24" spans="1:21" ht="27.75" customHeight="1">
      <c r="A24" s="13" t="s">
        <v>77</v>
      </c>
      <c r="B24" s="34">
        <f aca="true" t="shared" si="2" ref="B24:U24">SUM(B13:B23)</f>
        <v>20</v>
      </c>
      <c r="C24" s="34">
        <f t="shared" si="2"/>
        <v>20</v>
      </c>
      <c r="D24" s="34">
        <f t="shared" si="2"/>
        <v>120</v>
      </c>
      <c r="E24" s="34">
        <f t="shared" si="2"/>
        <v>120</v>
      </c>
      <c r="F24" s="34">
        <f t="shared" si="2"/>
        <v>821</v>
      </c>
      <c r="G24" s="34">
        <f t="shared" si="2"/>
        <v>821</v>
      </c>
      <c r="H24" s="34">
        <f t="shared" si="2"/>
        <v>30</v>
      </c>
      <c r="I24" s="34">
        <f t="shared" si="2"/>
        <v>30</v>
      </c>
      <c r="J24" s="34">
        <f t="shared" si="2"/>
        <v>200</v>
      </c>
      <c r="K24" s="34">
        <f t="shared" si="2"/>
        <v>200</v>
      </c>
      <c r="L24" s="34">
        <f t="shared" si="2"/>
        <v>0</v>
      </c>
      <c r="M24" s="34">
        <f t="shared" si="2"/>
        <v>0</v>
      </c>
      <c r="N24" s="34">
        <f t="shared" si="2"/>
        <v>650</v>
      </c>
      <c r="O24" s="34">
        <f t="shared" si="2"/>
        <v>650</v>
      </c>
      <c r="P24" s="34">
        <f t="shared" si="2"/>
        <v>40</v>
      </c>
      <c r="Q24" s="34">
        <f t="shared" si="2"/>
        <v>40</v>
      </c>
      <c r="R24" s="34">
        <f t="shared" si="2"/>
        <v>980</v>
      </c>
      <c r="S24" s="34">
        <f t="shared" si="2"/>
        <v>980</v>
      </c>
      <c r="T24" s="34">
        <f t="shared" si="2"/>
        <v>2861</v>
      </c>
      <c r="U24" s="414">
        <f t="shared" si="2"/>
        <v>2861</v>
      </c>
    </row>
    <row r="25" spans="1:21" ht="12.75" customHeight="1" hidden="1">
      <c r="A25" s="42"/>
      <c r="B25" s="34">
        <f>SUM(B15:B24)</f>
        <v>40</v>
      </c>
      <c r="C25" s="34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.75" customHeight="1" hidden="1">
      <c r="A26" s="42"/>
      <c r="B26" s="34">
        <f>SUM(B16:B25)</f>
        <v>80</v>
      </c>
      <c r="C26" s="34"/>
      <c r="D26" s="36"/>
      <c r="E26" s="36"/>
      <c r="F26" s="36"/>
      <c r="G26" s="36"/>
      <c r="H26" s="36"/>
      <c r="I26" s="36"/>
      <c r="J26" s="36"/>
      <c r="K26" s="36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2.75" customHeight="1" hidden="1">
      <c r="A27" s="42"/>
      <c r="B27" s="34">
        <f>SUM(B17:B26)</f>
        <v>150</v>
      </c>
      <c r="C27" s="3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 customHeight="1" hidden="1">
      <c r="A28" s="42"/>
      <c r="B28" s="34">
        <f>SUM(B17:B27)</f>
        <v>300</v>
      </c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 customHeight="1" hidden="1">
      <c r="A29" s="42"/>
      <c r="B29" s="34">
        <f>SUM(B18:B28)</f>
        <v>600</v>
      </c>
      <c r="C29" s="34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ht="12.75" customHeight="1" hidden="1">
      <c r="A30" s="42"/>
      <c r="B30" s="34">
        <f>SUM(B19:B29)</f>
        <v>1200</v>
      </c>
      <c r="C30" s="3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ht="12.75" customHeight="1" hidden="1">
      <c r="A31" s="42"/>
      <c r="B31" s="34">
        <f>SUM(B19:B30)</f>
        <v>2400</v>
      </c>
      <c r="C31" s="34"/>
      <c r="D31" s="39">
        <f>SUM(D27:D30)</f>
        <v>0</v>
      </c>
      <c r="E31" s="39"/>
      <c r="F31" s="39">
        <f>SUM(F27:F30)</f>
        <v>0</v>
      </c>
      <c r="G31" s="39"/>
      <c r="H31" s="39">
        <f>SUM(H27:H30)</f>
        <v>0</v>
      </c>
      <c r="I31" s="39"/>
      <c r="J31" s="39">
        <f>SUM(J27:J30)</f>
        <v>0</v>
      </c>
      <c r="K31" s="39"/>
      <c r="L31" s="39">
        <f>SUM(L27:L30)</f>
        <v>0</v>
      </c>
      <c r="M31" s="39"/>
      <c r="N31" s="39">
        <f>SUM(N27:N30)</f>
        <v>0</v>
      </c>
      <c r="O31" s="39"/>
      <c r="P31" s="39">
        <f>SUM(P27:P30)</f>
        <v>0</v>
      </c>
      <c r="Q31" s="39"/>
      <c r="R31" s="39">
        <f>SUM(R27:R30)</f>
        <v>0</v>
      </c>
      <c r="S31" s="39"/>
      <c r="T31" s="39"/>
      <c r="U31" s="39"/>
    </row>
    <row r="32" spans="1:21" ht="12.75" customHeight="1" hidden="1">
      <c r="A32" s="42"/>
      <c r="B32" s="34">
        <f>SUM(B19:B31)</f>
        <v>4800</v>
      </c>
      <c r="C32" s="3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ht="12.75" customHeight="1" hidden="1">
      <c r="A33" s="42"/>
      <c r="B33" s="34">
        <f>SUM(B20:B32)</f>
        <v>9590</v>
      </c>
      <c r="C33" s="3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2.75" customHeight="1" hidden="1">
      <c r="A34" s="42"/>
      <c r="B34" s="34">
        <f>SUM(B20:B33)</f>
        <v>19180</v>
      </c>
      <c r="C34" s="3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1" ht="12.75" customHeight="1" hidden="1">
      <c r="A35" s="42"/>
      <c r="B35" s="34">
        <f>SUM(B20:B34)</f>
        <v>38360</v>
      </c>
      <c r="C35" s="34"/>
      <c r="D35" s="43">
        <f>D24+D31+D33</f>
        <v>120</v>
      </c>
      <c r="E35" s="43"/>
      <c r="F35" s="43">
        <f>F24+F31+F33</f>
        <v>821</v>
      </c>
      <c r="G35" s="43"/>
      <c r="H35" s="43">
        <f>H24+H31+H33</f>
        <v>30</v>
      </c>
      <c r="I35" s="43"/>
      <c r="J35" s="43">
        <f>J24+J31+J33</f>
        <v>200</v>
      </c>
      <c r="K35" s="43"/>
      <c r="L35" s="43">
        <f>L24+L31+L33</f>
        <v>0</v>
      </c>
      <c r="M35" s="43"/>
      <c r="N35" s="43">
        <f>N24+N31+N33</f>
        <v>650</v>
      </c>
      <c r="O35" s="43"/>
      <c r="P35" s="43">
        <f>P24+P31+P33</f>
        <v>40</v>
      </c>
      <c r="Q35" s="43"/>
      <c r="R35" s="43">
        <f>R24+R31+R33</f>
        <v>980</v>
      </c>
      <c r="S35" s="43"/>
      <c r="T35" s="43"/>
      <c r="U35" s="43"/>
    </row>
    <row r="36" spans="19:21" ht="12.75">
      <c r="S36" s="130"/>
      <c r="T36" s="130"/>
      <c r="U36" s="130"/>
    </row>
    <row r="37" spans="1:21" ht="12.75">
      <c r="A37" s="676" t="s">
        <v>445</v>
      </c>
      <c r="B37" s="677"/>
      <c r="C37" s="677"/>
      <c r="D37" s="678"/>
      <c r="E37" s="498"/>
      <c r="F37" s="498"/>
      <c r="G37" s="498"/>
      <c r="S37" s="28"/>
      <c r="T37" s="28"/>
      <c r="U37" s="28"/>
    </row>
    <row r="38" spans="1:7" ht="12.75">
      <c r="A38" s="677"/>
      <c r="B38" s="677"/>
      <c r="C38" s="677"/>
      <c r="D38" s="678"/>
      <c r="E38" s="498"/>
      <c r="F38" s="498"/>
      <c r="G38" s="498"/>
    </row>
  </sheetData>
  <sheetProtection/>
  <mergeCells count="49">
    <mergeCell ref="A37:G38"/>
    <mergeCell ref="B12:C12"/>
    <mergeCell ref="D12:E12"/>
    <mergeCell ref="B11:C11"/>
    <mergeCell ref="B10:C10"/>
    <mergeCell ref="D11:E11"/>
    <mergeCell ref="A5:U5"/>
    <mergeCell ref="A6:U6"/>
    <mergeCell ref="A7:U7"/>
    <mergeCell ref="M1:S1"/>
    <mergeCell ref="K2:S2"/>
    <mergeCell ref="M3:S3"/>
    <mergeCell ref="K4:S4"/>
    <mergeCell ref="A9:A11"/>
    <mergeCell ref="B9:C9"/>
    <mergeCell ref="L12:M12"/>
    <mergeCell ref="N12:O12"/>
    <mergeCell ref="L10:M10"/>
    <mergeCell ref="D9:E9"/>
    <mergeCell ref="D10:E10"/>
    <mergeCell ref="F9:G9"/>
    <mergeCell ref="F10:G10"/>
    <mergeCell ref="N11:O11"/>
    <mergeCell ref="T12:U12"/>
    <mergeCell ref="F11:G11"/>
    <mergeCell ref="F12:G12"/>
    <mergeCell ref="R10:S10"/>
    <mergeCell ref="R11:S11"/>
    <mergeCell ref="N10:O10"/>
    <mergeCell ref="T10:U10"/>
    <mergeCell ref="R12:S12"/>
    <mergeCell ref="H9:I9"/>
    <mergeCell ref="H10:I10"/>
    <mergeCell ref="H11:I11"/>
    <mergeCell ref="J12:K12"/>
    <mergeCell ref="P12:Q12"/>
    <mergeCell ref="H12:I12"/>
    <mergeCell ref="N9:O9"/>
    <mergeCell ref="L9:M9"/>
    <mergeCell ref="T11:U11"/>
    <mergeCell ref="J9:K9"/>
    <mergeCell ref="J10:K10"/>
    <mergeCell ref="J11:K11"/>
    <mergeCell ref="P9:Q9"/>
    <mergeCell ref="P10:Q10"/>
    <mergeCell ref="P11:Q11"/>
    <mergeCell ref="R9:S9"/>
    <mergeCell ref="L11:M11"/>
    <mergeCell ref="T9:U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1.375" style="0" customWidth="1"/>
    <col min="2" max="2" width="9.125" style="0" customWidth="1"/>
    <col min="3" max="4" width="7.125" style="0" customWidth="1"/>
    <col min="5" max="5" width="7.625" style="0" customWidth="1"/>
    <col min="6" max="6" width="6.375" style="0" customWidth="1"/>
    <col min="7" max="7" width="6.625" style="0" customWidth="1"/>
    <col min="8" max="8" width="8.625" style="0" customWidth="1"/>
    <col min="9" max="9" width="8.375" style="0" customWidth="1"/>
  </cols>
  <sheetData>
    <row r="1" spans="1:12" ht="15.75">
      <c r="A1" s="63"/>
      <c r="B1" s="63"/>
      <c r="C1" s="63"/>
      <c r="D1" s="64"/>
      <c r="E1" s="64"/>
      <c r="F1" s="567" t="s">
        <v>161</v>
      </c>
      <c r="G1" s="567"/>
      <c r="H1" s="567"/>
      <c r="I1" s="567"/>
      <c r="J1" s="498"/>
      <c r="K1" s="498"/>
      <c r="L1" s="498"/>
    </row>
    <row r="2" spans="1:12" ht="15.75">
      <c r="A2" s="64"/>
      <c r="B2" s="64"/>
      <c r="C2" s="64"/>
      <c r="D2" s="567" t="s">
        <v>396</v>
      </c>
      <c r="E2" s="498"/>
      <c r="F2" s="498"/>
      <c r="G2" s="498"/>
      <c r="H2" s="498"/>
      <c r="I2" s="498"/>
      <c r="J2" s="498"/>
      <c r="K2" s="498"/>
      <c r="L2" s="498"/>
    </row>
    <row r="3" spans="1:12" ht="15.75">
      <c r="A3" s="64"/>
      <c r="B3" s="64"/>
      <c r="C3" s="64"/>
      <c r="D3" s="64"/>
      <c r="E3" s="64"/>
      <c r="F3" s="567"/>
      <c r="G3" s="567"/>
      <c r="H3" s="567"/>
      <c r="I3" s="567"/>
      <c r="J3" s="498"/>
      <c r="K3" s="498"/>
      <c r="L3" s="498"/>
    </row>
    <row r="4" spans="1:12" ht="15.75">
      <c r="A4" s="64"/>
      <c r="B4" s="64"/>
      <c r="C4" s="64"/>
      <c r="D4" s="567"/>
      <c r="E4" s="498"/>
      <c r="F4" s="498"/>
      <c r="G4" s="498"/>
      <c r="H4" s="498"/>
      <c r="I4" s="498"/>
      <c r="J4" s="498"/>
      <c r="K4" s="498"/>
      <c r="L4" s="498"/>
    </row>
    <row r="5" spans="1:9" ht="15.75">
      <c r="A5" s="497" t="s">
        <v>112</v>
      </c>
      <c r="B5" s="497"/>
      <c r="C5" s="497"/>
      <c r="D5" s="497"/>
      <c r="E5" s="497"/>
      <c r="F5" s="497"/>
      <c r="G5" s="497"/>
      <c r="H5" s="497"/>
      <c r="I5" s="497"/>
    </row>
    <row r="6" spans="1:9" ht="15.75">
      <c r="A6" s="507" t="str">
        <f>'Készletbesz. 9-a.'!A6:U6</f>
        <v>2013. évi költségvetés</v>
      </c>
      <c r="B6" s="507"/>
      <c r="C6" s="507"/>
      <c r="D6" s="507"/>
      <c r="E6" s="507"/>
      <c r="F6" s="507"/>
      <c r="G6" s="507"/>
      <c r="H6" s="507"/>
      <c r="I6" s="507"/>
    </row>
    <row r="7" spans="1:9" ht="15.75">
      <c r="A7" s="497" t="s">
        <v>113</v>
      </c>
      <c r="B7" s="497"/>
      <c r="C7" s="497"/>
      <c r="D7" s="497"/>
      <c r="E7" s="497"/>
      <c r="F7" s="497"/>
      <c r="G7" s="497"/>
      <c r="H7" s="497"/>
      <c r="I7" s="497"/>
    </row>
    <row r="8" spans="1:9" ht="15">
      <c r="A8" s="29"/>
      <c r="B8" s="29"/>
      <c r="C8" s="29"/>
      <c r="D8" s="29"/>
      <c r="E8" s="29"/>
      <c r="F8" s="29"/>
      <c r="G8" s="29"/>
      <c r="H8" s="29"/>
      <c r="I8" s="29"/>
    </row>
    <row r="9" spans="1:9" ht="12.75">
      <c r="A9" s="564" t="s">
        <v>20</v>
      </c>
      <c r="B9" s="548" t="s">
        <v>114</v>
      </c>
      <c r="C9" s="549"/>
      <c r="D9" s="458" t="s">
        <v>115</v>
      </c>
      <c r="E9" s="459"/>
      <c r="F9" s="458" t="s">
        <v>74</v>
      </c>
      <c r="G9" s="459"/>
      <c r="H9" s="556" t="s">
        <v>116</v>
      </c>
      <c r="I9" s="557"/>
    </row>
    <row r="10" spans="1:9" ht="12.75">
      <c r="A10" s="565"/>
      <c r="B10" s="550" t="s">
        <v>117</v>
      </c>
      <c r="C10" s="551"/>
      <c r="D10" s="550" t="s">
        <v>117</v>
      </c>
      <c r="E10" s="551"/>
      <c r="F10" s="554" t="s">
        <v>101</v>
      </c>
      <c r="G10" s="555"/>
      <c r="H10" s="561" t="s">
        <v>118</v>
      </c>
      <c r="I10" s="562"/>
    </row>
    <row r="11" spans="1:9" ht="12.75">
      <c r="A11" s="566"/>
      <c r="B11" s="552" t="s">
        <v>119</v>
      </c>
      <c r="C11" s="553"/>
      <c r="D11" s="552" t="s">
        <v>119</v>
      </c>
      <c r="E11" s="553"/>
      <c r="F11" s="492" t="s">
        <v>106</v>
      </c>
      <c r="G11" s="493"/>
      <c r="H11" s="568" t="s">
        <v>109</v>
      </c>
      <c r="I11" s="568"/>
    </row>
    <row r="12" spans="1:9" ht="12.75">
      <c r="A12" s="97"/>
      <c r="B12" s="559">
        <v>2013</v>
      </c>
      <c r="C12" s="559"/>
      <c r="D12" s="559">
        <v>2013</v>
      </c>
      <c r="E12" s="559"/>
      <c r="F12" s="559">
        <v>2013</v>
      </c>
      <c r="G12" s="559"/>
      <c r="H12" s="559">
        <v>2013</v>
      </c>
      <c r="I12" s="559"/>
    </row>
    <row r="13" spans="1:9" ht="12.75">
      <c r="A13" s="97"/>
      <c r="B13" s="169" t="s">
        <v>282</v>
      </c>
      <c r="C13" s="106" t="s">
        <v>283</v>
      </c>
      <c r="D13" s="169" t="s">
        <v>282</v>
      </c>
      <c r="E13" s="106" t="s">
        <v>283</v>
      </c>
      <c r="F13" s="169" t="s">
        <v>282</v>
      </c>
      <c r="G13" s="106" t="s">
        <v>283</v>
      </c>
      <c r="H13" s="174" t="s">
        <v>283</v>
      </c>
      <c r="I13" s="174" t="s">
        <v>283</v>
      </c>
    </row>
    <row r="14" spans="1:9" ht="27.75" customHeight="1">
      <c r="A14" s="12" t="s">
        <v>183</v>
      </c>
      <c r="B14" s="169"/>
      <c r="C14" s="106"/>
      <c r="D14" s="169"/>
      <c r="E14" s="106"/>
      <c r="F14" s="169"/>
      <c r="G14" s="106"/>
      <c r="H14" s="33">
        <f aca="true" t="shared" si="0" ref="H14:H23">B14+D14+F14</f>
        <v>0</v>
      </c>
      <c r="I14" s="33">
        <f aca="true" t="shared" si="1" ref="I14:I23">C14+E14+G14</f>
        <v>0</v>
      </c>
    </row>
    <row r="15" spans="1:9" ht="27.75" customHeight="1">
      <c r="A15" s="12" t="s">
        <v>184</v>
      </c>
      <c r="B15" s="170"/>
      <c r="C15" s="30"/>
      <c r="D15" s="171"/>
      <c r="E15" s="31"/>
      <c r="F15" s="171"/>
      <c r="G15" s="31"/>
      <c r="H15" s="33">
        <f t="shared" si="0"/>
        <v>0</v>
      </c>
      <c r="I15" s="33">
        <f t="shared" si="1"/>
        <v>0</v>
      </c>
    </row>
    <row r="16" spans="1:9" ht="27.75" customHeight="1">
      <c r="A16" s="12" t="s">
        <v>185</v>
      </c>
      <c r="B16" s="170">
        <v>220</v>
      </c>
      <c r="C16" s="30">
        <v>220</v>
      </c>
      <c r="D16" s="171">
        <v>110</v>
      </c>
      <c r="E16" s="31">
        <v>110</v>
      </c>
      <c r="F16" s="171"/>
      <c r="G16" s="31"/>
      <c r="H16" s="33">
        <f t="shared" si="0"/>
        <v>330</v>
      </c>
      <c r="I16" s="33">
        <f t="shared" si="1"/>
        <v>330</v>
      </c>
    </row>
    <row r="17" spans="1:9" ht="27.75" customHeight="1">
      <c r="A17" s="12" t="s">
        <v>186</v>
      </c>
      <c r="B17" s="170"/>
      <c r="C17" s="30"/>
      <c r="D17" s="171"/>
      <c r="E17" s="31"/>
      <c r="F17" s="171"/>
      <c r="G17" s="31"/>
      <c r="H17" s="33">
        <f t="shared" si="0"/>
        <v>0</v>
      </c>
      <c r="I17" s="33">
        <f t="shared" si="1"/>
        <v>0</v>
      </c>
    </row>
    <row r="18" spans="1:9" ht="27.75" customHeight="1">
      <c r="A18" s="12" t="s">
        <v>191</v>
      </c>
      <c r="B18" s="170"/>
      <c r="C18" s="30"/>
      <c r="D18" s="171"/>
      <c r="E18" s="31"/>
      <c r="F18" s="171"/>
      <c r="G18" s="31"/>
      <c r="H18" s="33">
        <f t="shared" si="0"/>
        <v>0</v>
      </c>
      <c r="I18" s="33">
        <f t="shared" si="1"/>
        <v>0</v>
      </c>
    </row>
    <row r="19" spans="1:9" ht="27.75" customHeight="1">
      <c r="A19" s="12" t="s">
        <v>187</v>
      </c>
      <c r="B19" s="170">
        <v>75</v>
      </c>
      <c r="C19" s="30">
        <v>75</v>
      </c>
      <c r="D19" s="171"/>
      <c r="E19" s="31"/>
      <c r="F19" s="171"/>
      <c r="G19" s="31"/>
      <c r="H19" s="33">
        <f t="shared" si="0"/>
        <v>75</v>
      </c>
      <c r="I19" s="33">
        <f t="shared" si="1"/>
        <v>75</v>
      </c>
    </row>
    <row r="20" spans="1:9" ht="27.75" customHeight="1">
      <c r="A20" s="12" t="s">
        <v>188</v>
      </c>
      <c r="B20" s="170"/>
      <c r="C20" s="30"/>
      <c r="D20" s="171"/>
      <c r="E20" s="31"/>
      <c r="F20" s="171"/>
      <c r="G20" s="31"/>
      <c r="H20" s="33">
        <f t="shared" si="0"/>
        <v>0</v>
      </c>
      <c r="I20" s="33">
        <f t="shared" si="1"/>
        <v>0</v>
      </c>
    </row>
    <row r="21" spans="1:9" ht="27.75" customHeight="1">
      <c r="A21" s="12" t="s">
        <v>192</v>
      </c>
      <c r="B21" s="170"/>
      <c r="C21" s="30"/>
      <c r="D21" s="171"/>
      <c r="E21" s="31"/>
      <c r="F21" s="171"/>
      <c r="G21" s="31"/>
      <c r="H21" s="33">
        <f t="shared" si="0"/>
        <v>0</v>
      </c>
      <c r="I21" s="33">
        <f t="shared" si="1"/>
        <v>0</v>
      </c>
    </row>
    <row r="22" spans="1:9" ht="27.75" customHeight="1">
      <c r="A22" s="12" t="s">
        <v>189</v>
      </c>
      <c r="B22" s="170"/>
      <c r="C22" s="30"/>
      <c r="D22" s="171">
        <v>100</v>
      </c>
      <c r="E22" s="31">
        <v>100</v>
      </c>
      <c r="F22" s="171"/>
      <c r="G22" s="31"/>
      <c r="H22" s="33">
        <f t="shared" si="0"/>
        <v>100</v>
      </c>
      <c r="I22" s="33">
        <f t="shared" si="1"/>
        <v>100</v>
      </c>
    </row>
    <row r="23" spans="1:9" ht="27.75" customHeight="1">
      <c r="A23" s="12" t="s">
        <v>190</v>
      </c>
      <c r="B23" s="170"/>
      <c r="C23" s="30"/>
      <c r="D23" s="171"/>
      <c r="E23" s="31"/>
      <c r="F23" s="171"/>
      <c r="G23" s="31"/>
      <c r="H23" s="33">
        <f t="shared" si="0"/>
        <v>0</v>
      </c>
      <c r="I23" s="33">
        <f t="shared" si="1"/>
        <v>0</v>
      </c>
    </row>
    <row r="24" spans="1:9" ht="27.75" customHeight="1">
      <c r="A24" s="13" t="s">
        <v>77</v>
      </c>
      <c r="B24" s="131">
        <f aca="true" t="shared" si="2" ref="B24:I24">SUM(B14:B23)</f>
        <v>295</v>
      </c>
      <c r="C24" s="131">
        <f t="shared" si="2"/>
        <v>295</v>
      </c>
      <c r="D24" s="131">
        <f t="shared" si="2"/>
        <v>210</v>
      </c>
      <c r="E24" s="131">
        <f t="shared" si="2"/>
        <v>210</v>
      </c>
      <c r="F24" s="131">
        <f t="shared" si="2"/>
        <v>0</v>
      </c>
      <c r="G24" s="131">
        <f t="shared" si="2"/>
        <v>0</v>
      </c>
      <c r="H24" s="131">
        <f t="shared" si="2"/>
        <v>505</v>
      </c>
      <c r="I24" s="131">
        <f t="shared" si="2"/>
        <v>505</v>
      </c>
    </row>
    <row r="25" spans="1:9" ht="12.75" hidden="1">
      <c r="A25" s="35" t="s">
        <v>120</v>
      </c>
      <c r="B25" s="44"/>
      <c r="C25" s="44"/>
      <c r="D25" s="31"/>
      <c r="E25" s="31"/>
      <c r="F25" s="31"/>
      <c r="G25" s="31"/>
      <c r="H25" s="32"/>
      <c r="I25" s="33">
        <f aca="true" t="shared" si="3" ref="I25:I35">C25+E25+G25</f>
        <v>0</v>
      </c>
    </row>
    <row r="26" spans="1:9" ht="12.75" hidden="1">
      <c r="A26" s="37" t="s">
        <v>121</v>
      </c>
      <c r="B26" s="45"/>
      <c r="C26" s="45"/>
      <c r="D26" s="36"/>
      <c r="E26" s="36"/>
      <c r="F26" s="36"/>
      <c r="G26" s="36"/>
      <c r="H26" s="32"/>
      <c r="I26" s="33">
        <f t="shared" si="3"/>
        <v>0</v>
      </c>
    </row>
    <row r="27" spans="1:9" ht="12.75" hidden="1">
      <c r="A27" s="37" t="s">
        <v>122</v>
      </c>
      <c r="B27" s="46"/>
      <c r="C27" s="46"/>
      <c r="D27" s="32"/>
      <c r="E27" s="32"/>
      <c r="F27" s="32"/>
      <c r="G27" s="32"/>
      <c r="H27" s="32"/>
      <c r="I27" s="33">
        <f t="shared" si="3"/>
        <v>0</v>
      </c>
    </row>
    <row r="28" spans="1:9" ht="12.75" hidden="1">
      <c r="A28" s="37" t="s">
        <v>123</v>
      </c>
      <c r="B28" s="46"/>
      <c r="C28" s="46"/>
      <c r="D28" s="32"/>
      <c r="E28" s="32"/>
      <c r="F28" s="32"/>
      <c r="G28" s="32"/>
      <c r="H28" s="32"/>
      <c r="I28" s="33">
        <f t="shared" si="3"/>
        <v>0</v>
      </c>
    </row>
    <row r="29" spans="1:9" ht="12.75" hidden="1">
      <c r="A29" s="37" t="s">
        <v>124</v>
      </c>
      <c r="B29" s="46"/>
      <c r="C29" s="46"/>
      <c r="D29" s="32"/>
      <c r="E29" s="32"/>
      <c r="F29" s="32"/>
      <c r="G29" s="32"/>
      <c r="H29" s="32"/>
      <c r="I29" s="33">
        <f t="shared" si="3"/>
        <v>0</v>
      </c>
    </row>
    <row r="30" spans="1:9" ht="12.75" hidden="1">
      <c r="A30" s="38" t="s">
        <v>125</v>
      </c>
      <c r="B30" s="46"/>
      <c r="C30" s="46"/>
      <c r="D30" s="32"/>
      <c r="E30" s="32"/>
      <c r="F30" s="32"/>
      <c r="G30" s="32"/>
      <c r="H30" s="32"/>
      <c r="I30" s="33">
        <f t="shared" si="3"/>
        <v>0</v>
      </c>
    </row>
    <row r="31" spans="1:9" ht="12.75" hidden="1">
      <c r="A31" s="35" t="s">
        <v>110</v>
      </c>
      <c r="B31" s="39">
        <f>SUM(B27:B30)</f>
        <v>0</v>
      </c>
      <c r="C31" s="39"/>
      <c r="D31" s="39">
        <f>SUM(D27:D30)</f>
        <v>0</v>
      </c>
      <c r="E31" s="39"/>
      <c r="F31" s="39">
        <f>SUM(F27:F30)</f>
        <v>0</v>
      </c>
      <c r="G31" s="39"/>
      <c r="H31" s="39">
        <f>SUM(H27:H30)</f>
        <v>0</v>
      </c>
      <c r="I31" s="33">
        <f t="shared" si="3"/>
        <v>0</v>
      </c>
    </row>
    <row r="32" spans="1:9" ht="12.75" hidden="1">
      <c r="A32" s="38" t="s">
        <v>111</v>
      </c>
      <c r="B32" s="47"/>
      <c r="C32" s="47"/>
      <c r="D32" s="32"/>
      <c r="E32" s="32"/>
      <c r="F32" s="32"/>
      <c r="G32" s="32"/>
      <c r="H32" s="32"/>
      <c r="I32" s="33">
        <f t="shared" si="3"/>
        <v>0</v>
      </c>
    </row>
    <row r="33" spans="1:9" ht="12.75" hidden="1">
      <c r="A33" s="41"/>
      <c r="B33" s="39"/>
      <c r="C33" s="39"/>
      <c r="D33" s="40"/>
      <c r="E33" s="40"/>
      <c r="F33" s="40"/>
      <c r="G33" s="40"/>
      <c r="H33" s="40"/>
      <c r="I33" s="33">
        <f t="shared" si="3"/>
        <v>0</v>
      </c>
    </row>
    <row r="34" spans="1:9" ht="12.75" hidden="1">
      <c r="A34" s="42" t="s">
        <v>91</v>
      </c>
      <c r="B34" s="48"/>
      <c r="C34" s="48"/>
      <c r="D34" s="32"/>
      <c r="E34" s="32"/>
      <c r="F34" s="32"/>
      <c r="G34" s="32"/>
      <c r="H34" s="32"/>
      <c r="I34" s="33">
        <f t="shared" si="3"/>
        <v>0</v>
      </c>
    </row>
    <row r="35" spans="2:9" ht="12.75" hidden="1">
      <c r="B35" s="43" t="e">
        <f>#REF!+B31+B33</f>
        <v>#REF!</v>
      </c>
      <c r="C35" s="43"/>
      <c r="D35" s="43" t="e">
        <f>#REF!+D31+D33</f>
        <v>#REF!</v>
      </c>
      <c r="E35" s="43"/>
      <c r="F35" s="43" t="e">
        <f>#REF!+F31+F33</f>
        <v>#REF!</v>
      </c>
      <c r="G35" s="43"/>
      <c r="H35" s="43" t="e">
        <f>#REF!+H31+H33</f>
        <v>#REF!</v>
      </c>
      <c r="I35" s="33">
        <f t="shared" si="3"/>
        <v>0</v>
      </c>
    </row>
    <row r="36" ht="12.75">
      <c r="I36" s="168"/>
    </row>
    <row r="37" spans="1:4" ht="12.75">
      <c r="A37" s="676" t="s">
        <v>446</v>
      </c>
      <c r="B37" s="677"/>
      <c r="C37" s="677"/>
      <c r="D37" s="678"/>
    </row>
    <row r="38" spans="1:4" ht="12.75">
      <c r="A38" s="677"/>
      <c r="B38" s="677"/>
      <c r="C38" s="677"/>
      <c r="D38" s="678"/>
    </row>
  </sheetData>
  <sheetProtection/>
  <mergeCells count="25">
    <mergeCell ref="A37:D38"/>
    <mergeCell ref="F1:L1"/>
    <mergeCell ref="B11:C11"/>
    <mergeCell ref="A7:I7"/>
    <mergeCell ref="B10:C10"/>
    <mergeCell ref="F10:G10"/>
    <mergeCell ref="F11:G11"/>
    <mergeCell ref="D9:E9"/>
    <mergeCell ref="D2:L2"/>
    <mergeCell ref="F9:G9"/>
    <mergeCell ref="A5:I5"/>
    <mergeCell ref="D11:E11"/>
    <mergeCell ref="B12:C12"/>
    <mergeCell ref="D10:E10"/>
    <mergeCell ref="F12:G12"/>
    <mergeCell ref="H12:I12"/>
    <mergeCell ref="H11:I11"/>
    <mergeCell ref="F3:L3"/>
    <mergeCell ref="D4:L4"/>
    <mergeCell ref="D12:E12"/>
    <mergeCell ref="H9:I9"/>
    <mergeCell ref="H10:I10"/>
    <mergeCell ref="A6:I6"/>
    <mergeCell ref="A9:A11"/>
    <mergeCell ref="B9:C9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7"/>
  <sheetViews>
    <sheetView tabSelected="1" zoomScale="90" zoomScaleNormal="90" zoomScalePageLayoutView="0" workbookViewId="0" topLeftCell="A1">
      <selection activeCell="P28" sqref="P28"/>
    </sheetView>
  </sheetViews>
  <sheetFormatPr defaultColWidth="9.00390625" defaultRowHeight="12.75"/>
  <cols>
    <col min="1" max="1" width="37.50390625" style="0" customWidth="1"/>
    <col min="2" max="2" width="6.00390625" style="0" customWidth="1"/>
    <col min="3" max="3" width="6.375" style="0" customWidth="1"/>
    <col min="4" max="4" width="5.375" style="0" customWidth="1"/>
    <col min="5" max="5" width="5.125" style="0" customWidth="1"/>
    <col min="6" max="6" width="4.625" style="0" bestFit="1" customWidth="1"/>
    <col min="7" max="7" width="6.375" style="0" customWidth="1"/>
    <col min="8" max="11" width="6.375" style="0" bestFit="1" customWidth="1"/>
    <col min="12" max="12" width="6.00390625" style="0" customWidth="1"/>
    <col min="13" max="13" width="7.00390625" style="0" customWidth="1"/>
    <col min="14" max="14" width="7.375" style="0" bestFit="1" customWidth="1"/>
    <col min="15" max="15" width="7.00390625" style="0" customWidth="1"/>
    <col min="16" max="19" width="6.375" style="0" bestFit="1" customWidth="1"/>
    <col min="20" max="21" width="6.375" style="0" customWidth="1"/>
    <col min="22" max="22" width="8.00390625" style="0" customWidth="1"/>
    <col min="23" max="23" width="8.375" style="0" customWidth="1"/>
    <col min="24" max="25" width="6.375" style="0" bestFit="1" customWidth="1"/>
    <col min="26" max="26" width="6.375" style="0" customWidth="1"/>
    <col min="27" max="27" width="5.375" style="0" customWidth="1"/>
    <col min="28" max="28" width="9.625" style="0" bestFit="1" customWidth="1"/>
    <col min="29" max="29" width="8.50390625" style="0" bestFit="1" customWidth="1"/>
  </cols>
  <sheetData>
    <row r="1" spans="24:29" ht="16.5" customHeight="1">
      <c r="X1" s="567" t="s">
        <v>255</v>
      </c>
      <c r="Y1" s="567"/>
      <c r="Z1" s="567"/>
      <c r="AA1" s="567"/>
      <c r="AB1" s="567"/>
      <c r="AC1" s="567"/>
    </row>
    <row r="2" spans="21:29" ht="16.5" customHeight="1">
      <c r="U2" s="567" t="s">
        <v>396</v>
      </c>
      <c r="V2" s="498"/>
      <c r="W2" s="498"/>
      <c r="X2" s="498"/>
      <c r="Y2" s="498"/>
      <c r="Z2" s="498"/>
      <c r="AA2" s="498"/>
      <c r="AB2" s="498"/>
      <c r="AC2" s="498"/>
    </row>
    <row r="3" spans="1:28" ht="20.25">
      <c r="A3" s="570" t="s">
        <v>76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</row>
    <row r="4" spans="1:28" ht="20.25">
      <c r="A4" s="569" t="str">
        <f>'áfa 9-d.'!A6:Q6</f>
        <v>2013. évi költségvetés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</row>
    <row r="5" spans="1:28" ht="20.25">
      <c r="A5" s="570" t="s">
        <v>126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</row>
    <row r="6" spans="1:28" ht="21" thickBot="1">
      <c r="A6" s="470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</row>
    <row r="7" spans="1:29" s="132" customFormat="1" ht="19.5" customHeight="1">
      <c r="A7" s="595" t="s">
        <v>20</v>
      </c>
      <c r="B7" s="608" t="s">
        <v>127</v>
      </c>
      <c r="C7" s="609"/>
      <c r="D7" s="573" t="s">
        <v>128</v>
      </c>
      <c r="E7" s="574"/>
      <c r="F7" s="589" t="s">
        <v>413</v>
      </c>
      <c r="G7" s="590"/>
      <c r="H7" s="573" t="s">
        <v>129</v>
      </c>
      <c r="I7" s="574"/>
      <c r="J7" s="573" t="s">
        <v>130</v>
      </c>
      <c r="K7" s="574"/>
      <c r="L7" s="573" t="s">
        <v>131</v>
      </c>
      <c r="M7" s="574"/>
      <c r="N7" s="573" t="s">
        <v>338</v>
      </c>
      <c r="O7" s="574"/>
      <c r="P7" s="573" t="s">
        <v>132</v>
      </c>
      <c r="Q7" s="574"/>
      <c r="R7" s="573" t="s">
        <v>74</v>
      </c>
      <c r="S7" s="574"/>
      <c r="T7" s="589" t="s">
        <v>376</v>
      </c>
      <c r="U7" s="590"/>
      <c r="V7" s="602" t="s">
        <v>423</v>
      </c>
      <c r="W7" s="603"/>
      <c r="X7" s="573" t="s">
        <v>307</v>
      </c>
      <c r="Y7" s="574"/>
      <c r="Z7" s="583" t="s">
        <v>414</v>
      </c>
      <c r="AA7" s="584"/>
      <c r="AB7" s="577" t="s">
        <v>133</v>
      </c>
      <c r="AC7" s="578"/>
    </row>
    <row r="8" spans="1:29" s="132" customFormat="1" ht="19.5" customHeight="1">
      <c r="A8" s="596"/>
      <c r="B8" s="598" t="s">
        <v>134</v>
      </c>
      <c r="C8" s="599"/>
      <c r="D8" s="598" t="s">
        <v>119</v>
      </c>
      <c r="E8" s="599"/>
      <c r="F8" s="591"/>
      <c r="G8" s="592"/>
      <c r="H8" s="575" t="s">
        <v>85</v>
      </c>
      <c r="I8" s="576"/>
      <c r="J8" s="575" t="s">
        <v>135</v>
      </c>
      <c r="K8" s="576"/>
      <c r="L8" s="575" t="s">
        <v>169</v>
      </c>
      <c r="M8" s="576"/>
      <c r="N8" s="575" t="s">
        <v>339</v>
      </c>
      <c r="O8" s="576"/>
      <c r="P8" s="575" t="s">
        <v>136</v>
      </c>
      <c r="Q8" s="576"/>
      <c r="R8" s="575" t="s">
        <v>137</v>
      </c>
      <c r="S8" s="576"/>
      <c r="T8" s="591"/>
      <c r="U8" s="592"/>
      <c r="V8" s="604"/>
      <c r="W8" s="605"/>
      <c r="X8" s="575" t="s">
        <v>85</v>
      </c>
      <c r="Y8" s="576"/>
      <c r="Z8" s="585"/>
      <c r="AA8" s="586"/>
      <c r="AB8" s="579" t="s">
        <v>138</v>
      </c>
      <c r="AC8" s="580"/>
    </row>
    <row r="9" spans="1:29" s="132" customFormat="1" ht="19.5" customHeight="1">
      <c r="A9" s="597"/>
      <c r="B9" s="600"/>
      <c r="C9" s="601"/>
      <c r="D9" s="600"/>
      <c r="E9" s="601"/>
      <c r="F9" s="593"/>
      <c r="G9" s="594"/>
      <c r="H9" s="571" t="s">
        <v>106</v>
      </c>
      <c r="I9" s="572"/>
      <c r="J9" s="571"/>
      <c r="K9" s="572"/>
      <c r="L9" s="571" t="s">
        <v>119</v>
      </c>
      <c r="M9" s="572"/>
      <c r="N9" s="571"/>
      <c r="O9" s="572"/>
      <c r="P9" s="571"/>
      <c r="Q9" s="572"/>
      <c r="R9" s="571" t="s">
        <v>85</v>
      </c>
      <c r="S9" s="572"/>
      <c r="T9" s="593"/>
      <c r="U9" s="594"/>
      <c r="V9" s="420"/>
      <c r="W9" s="421"/>
      <c r="X9" s="571"/>
      <c r="Y9" s="572"/>
      <c r="Z9" s="587"/>
      <c r="AA9" s="588"/>
      <c r="AB9" s="581" t="s">
        <v>109</v>
      </c>
      <c r="AC9" s="582"/>
    </row>
    <row r="10" spans="1:29" s="132" customFormat="1" ht="19.5" customHeight="1">
      <c r="A10" s="436"/>
      <c r="B10" s="606">
        <v>2013</v>
      </c>
      <c r="C10" s="607"/>
      <c r="D10" s="606">
        <v>2012</v>
      </c>
      <c r="E10" s="607"/>
      <c r="F10" s="606">
        <v>2013</v>
      </c>
      <c r="G10" s="607"/>
      <c r="H10" s="606">
        <v>2013</v>
      </c>
      <c r="I10" s="607"/>
      <c r="J10" s="606">
        <v>2013</v>
      </c>
      <c r="K10" s="607"/>
      <c r="L10" s="606">
        <v>2013</v>
      </c>
      <c r="M10" s="607"/>
      <c r="N10" s="606">
        <v>2013</v>
      </c>
      <c r="O10" s="607"/>
      <c r="P10" s="606">
        <v>2013</v>
      </c>
      <c r="Q10" s="607"/>
      <c r="R10" s="606">
        <v>2013</v>
      </c>
      <c r="S10" s="607"/>
      <c r="T10" s="606">
        <v>2013</v>
      </c>
      <c r="U10" s="607"/>
      <c r="V10" s="606">
        <v>2013</v>
      </c>
      <c r="W10" s="607"/>
      <c r="X10" s="606">
        <v>2013</v>
      </c>
      <c r="Y10" s="607"/>
      <c r="Z10" s="606">
        <v>2013</v>
      </c>
      <c r="AA10" s="612"/>
      <c r="AB10" s="610">
        <v>2013</v>
      </c>
      <c r="AC10" s="611"/>
    </row>
    <row r="11" spans="1:29" ht="19.5" customHeight="1">
      <c r="A11" s="442"/>
      <c r="B11" s="107" t="s">
        <v>282</v>
      </c>
      <c r="C11" s="107" t="s">
        <v>283</v>
      </c>
      <c r="D11" s="107" t="s">
        <v>282</v>
      </c>
      <c r="E11" s="107" t="s">
        <v>283</v>
      </c>
      <c r="F11" s="107" t="s">
        <v>282</v>
      </c>
      <c r="G11" s="107" t="s">
        <v>283</v>
      </c>
      <c r="H11" s="107" t="s">
        <v>282</v>
      </c>
      <c r="I11" s="107" t="s">
        <v>283</v>
      </c>
      <c r="J11" s="107" t="s">
        <v>282</v>
      </c>
      <c r="K11" s="107" t="s">
        <v>283</v>
      </c>
      <c r="L11" s="107" t="s">
        <v>282</v>
      </c>
      <c r="M11" s="107" t="s">
        <v>283</v>
      </c>
      <c r="N11" s="107" t="s">
        <v>282</v>
      </c>
      <c r="O11" s="107" t="s">
        <v>283</v>
      </c>
      <c r="P11" s="107" t="s">
        <v>282</v>
      </c>
      <c r="Q11" s="107" t="s">
        <v>283</v>
      </c>
      <c r="R11" s="107" t="s">
        <v>282</v>
      </c>
      <c r="S11" s="107" t="s">
        <v>283</v>
      </c>
      <c r="T11" s="107" t="s">
        <v>282</v>
      </c>
      <c r="U11" s="107" t="s">
        <v>284</v>
      </c>
      <c r="V11" s="107" t="s">
        <v>282</v>
      </c>
      <c r="W11" s="107" t="s">
        <v>284</v>
      </c>
      <c r="X11" s="107" t="s">
        <v>282</v>
      </c>
      <c r="Y11" s="107" t="s">
        <v>284</v>
      </c>
      <c r="Z11" s="107" t="s">
        <v>282</v>
      </c>
      <c r="AA11" s="449" t="s">
        <v>284</v>
      </c>
      <c r="AB11" s="453" t="s">
        <v>282</v>
      </c>
      <c r="AC11" s="443" t="s">
        <v>284</v>
      </c>
    </row>
    <row r="12" spans="1:29" ht="27.75" customHeight="1">
      <c r="A12" s="69" t="s">
        <v>302</v>
      </c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85">
        <v>0</v>
      </c>
      <c r="O12" s="31"/>
      <c r="P12" s="98">
        <v>600</v>
      </c>
      <c r="Q12" s="98">
        <v>600</v>
      </c>
      <c r="R12" s="98">
        <v>600</v>
      </c>
      <c r="S12" s="98">
        <v>600</v>
      </c>
      <c r="T12" s="98"/>
      <c r="U12" s="98"/>
      <c r="V12" s="31"/>
      <c r="W12" s="31"/>
      <c r="X12" s="31"/>
      <c r="Y12" s="31"/>
      <c r="Z12" s="31"/>
      <c r="AA12" s="450"/>
      <c r="AB12" s="454">
        <f>B12+D12+F12+H12+J12+L12+N12+P12+R12+V12+X12+Z12</f>
        <v>1200</v>
      </c>
      <c r="AC12" s="444">
        <f>C12+E12+G12+I12+K12+M12+O12+Q12+S12+W12+Y12+AA12</f>
        <v>1200</v>
      </c>
    </row>
    <row r="13" spans="1:29" ht="27.75" customHeight="1">
      <c r="A13" s="69" t="s">
        <v>424</v>
      </c>
      <c r="B13" s="30"/>
      <c r="C13" s="30">
        <v>843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85"/>
      <c r="O13" s="31"/>
      <c r="P13" s="98"/>
      <c r="Q13" s="98"/>
      <c r="R13" s="98"/>
      <c r="S13" s="98"/>
      <c r="T13" s="98"/>
      <c r="U13" s="98"/>
      <c r="V13" s="31"/>
      <c r="W13" s="31"/>
      <c r="X13" s="31"/>
      <c r="Y13" s="31"/>
      <c r="Z13" s="31"/>
      <c r="AA13" s="450"/>
      <c r="AB13" s="454"/>
      <c r="AC13" s="444">
        <v>843</v>
      </c>
    </row>
    <row r="14" spans="1:29" ht="27.75" customHeight="1">
      <c r="A14" s="69" t="s">
        <v>425</v>
      </c>
      <c r="B14" s="30"/>
      <c r="C14" s="30">
        <v>1004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85"/>
      <c r="O14" s="31"/>
      <c r="P14" s="98"/>
      <c r="Q14" s="98"/>
      <c r="R14" s="98"/>
      <c r="S14" s="98"/>
      <c r="T14" s="98"/>
      <c r="U14" s="98"/>
      <c r="V14" s="31"/>
      <c r="W14" s="31"/>
      <c r="X14" s="31"/>
      <c r="Y14" s="31"/>
      <c r="Z14" s="31"/>
      <c r="AA14" s="450"/>
      <c r="AB14" s="454"/>
      <c r="AC14" s="444">
        <v>1004</v>
      </c>
    </row>
    <row r="15" spans="1:29" ht="27.75" customHeight="1">
      <c r="A15" s="69" t="s">
        <v>297</v>
      </c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85"/>
      <c r="O15" s="31"/>
      <c r="P15" s="98"/>
      <c r="Q15" s="98"/>
      <c r="R15" s="98"/>
      <c r="S15" s="98"/>
      <c r="T15" s="98"/>
      <c r="U15" s="98"/>
      <c r="V15" s="31"/>
      <c r="W15" s="31"/>
      <c r="X15" s="31"/>
      <c r="Y15" s="31"/>
      <c r="Z15" s="31"/>
      <c r="AA15" s="450"/>
      <c r="AB15" s="454">
        <f>B15+D15+F15+H15+J15+L15+N15+P15+R15+V15+X15+Z15</f>
        <v>0</v>
      </c>
      <c r="AC15" s="444">
        <f>C15+E15+G15+I15+K15+M15+O15+Q15+S15+W15+Y15+AA15</f>
        <v>0</v>
      </c>
    </row>
    <row r="16" spans="1:29" ht="27.75" customHeight="1">
      <c r="A16" s="69" t="s">
        <v>185</v>
      </c>
      <c r="B16" s="30">
        <v>508</v>
      </c>
      <c r="C16" s="30"/>
      <c r="D16" s="31">
        <v>21</v>
      </c>
      <c r="E16" s="31">
        <v>21</v>
      </c>
      <c r="F16" s="31">
        <v>100</v>
      </c>
      <c r="G16" s="31">
        <v>100</v>
      </c>
      <c r="H16" s="85">
        <v>500</v>
      </c>
      <c r="I16" s="85">
        <v>500</v>
      </c>
      <c r="J16" s="31">
        <v>300</v>
      </c>
      <c r="K16" s="98">
        <v>300</v>
      </c>
      <c r="L16" s="31">
        <v>50</v>
      </c>
      <c r="M16" s="31">
        <v>50</v>
      </c>
      <c r="N16" s="85"/>
      <c r="O16" s="31"/>
      <c r="P16" s="99">
        <v>1000</v>
      </c>
      <c r="Q16" s="99">
        <v>1000</v>
      </c>
      <c r="R16" s="98">
        <f>900</f>
        <v>900</v>
      </c>
      <c r="S16" s="98">
        <v>900</v>
      </c>
      <c r="T16" s="98">
        <v>3000</v>
      </c>
      <c r="U16" s="98">
        <v>3000</v>
      </c>
      <c r="V16" s="31">
        <v>400</v>
      </c>
      <c r="W16" s="31">
        <v>400</v>
      </c>
      <c r="X16" s="31">
        <v>1500</v>
      </c>
      <c r="Y16" s="31">
        <v>1500</v>
      </c>
      <c r="Z16" s="31">
        <v>500</v>
      </c>
      <c r="AA16" s="450">
        <v>500</v>
      </c>
      <c r="AB16" s="454">
        <f>B16+D16+F16+H16+J16+L16+N16+P16+R16+V16+X16+Z16+T16</f>
        <v>8779</v>
      </c>
      <c r="AC16" s="444">
        <f>C16+E16+G16+I16+K16+M16+O16+Q16+S16+W16+Y16+AA16+U16</f>
        <v>8271</v>
      </c>
    </row>
    <row r="17" spans="1:29" ht="27.75" customHeight="1">
      <c r="A17" s="69" t="s">
        <v>186</v>
      </c>
      <c r="B17" s="30"/>
      <c r="C17" s="30"/>
      <c r="D17" s="31"/>
      <c r="E17" s="31"/>
      <c r="F17" s="31"/>
      <c r="G17" s="31"/>
      <c r="H17" s="31"/>
      <c r="I17" s="31"/>
      <c r="J17" s="31">
        <v>1310</v>
      </c>
      <c r="K17" s="31">
        <v>1310</v>
      </c>
      <c r="L17" s="31"/>
      <c r="M17" s="31"/>
      <c r="N17" s="85"/>
      <c r="O17" s="31"/>
      <c r="P17" s="98"/>
      <c r="Q17" s="98"/>
      <c r="R17" s="98"/>
      <c r="S17" s="98"/>
      <c r="T17" s="98"/>
      <c r="U17" s="98"/>
      <c r="V17" s="31"/>
      <c r="W17" s="31"/>
      <c r="X17" s="31"/>
      <c r="Y17" s="31"/>
      <c r="Z17" s="31"/>
      <c r="AA17" s="450"/>
      <c r="AB17" s="454">
        <f aca="true" t="shared" si="0" ref="AB17:AB24">B17+D17+F17+H17+J17+L17+N17+P17+R17+V17+X17+Z17</f>
        <v>1310</v>
      </c>
      <c r="AC17" s="444">
        <f aca="true" t="shared" si="1" ref="AC17:AC24">C17+E17+G17+I17+K17+M17+O17+Q17+S17+W17+Y17+AA17</f>
        <v>1310</v>
      </c>
    </row>
    <row r="18" spans="1:29" ht="27.75" customHeight="1">
      <c r="A18" s="69" t="s">
        <v>191</v>
      </c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85"/>
      <c r="O18" s="31"/>
      <c r="P18" s="98"/>
      <c r="Q18" s="98"/>
      <c r="R18" s="98"/>
      <c r="S18" s="98"/>
      <c r="T18" s="98"/>
      <c r="U18" s="98"/>
      <c r="V18" s="31"/>
      <c r="W18" s="31"/>
      <c r="X18" s="31"/>
      <c r="Y18" s="31"/>
      <c r="Z18" s="31"/>
      <c r="AA18" s="450"/>
      <c r="AB18" s="454">
        <f t="shared" si="0"/>
        <v>0</v>
      </c>
      <c r="AC18" s="444">
        <f t="shared" si="1"/>
        <v>0</v>
      </c>
    </row>
    <row r="19" spans="1:29" ht="27.75" customHeight="1">
      <c r="A19" s="69" t="s">
        <v>187</v>
      </c>
      <c r="B19" s="30"/>
      <c r="C19" s="30"/>
      <c r="D19" s="31"/>
      <c r="E19" s="31"/>
      <c r="F19" s="31"/>
      <c r="G19" s="31"/>
      <c r="H19" s="31">
        <v>500</v>
      </c>
      <c r="I19" s="31">
        <v>500</v>
      </c>
      <c r="J19" s="31"/>
      <c r="K19" s="31"/>
      <c r="L19" s="31"/>
      <c r="M19" s="31"/>
      <c r="N19" s="85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450"/>
      <c r="AB19" s="454">
        <f t="shared" si="0"/>
        <v>500</v>
      </c>
      <c r="AC19" s="444">
        <f t="shared" si="1"/>
        <v>500</v>
      </c>
    </row>
    <row r="20" spans="1:29" ht="27.75" customHeight="1">
      <c r="A20" s="69" t="s">
        <v>188</v>
      </c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85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450"/>
      <c r="AB20" s="454">
        <f t="shared" si="0"/>
        <v>0</v>
      </c>
      <c r="AC20" s="444">
        <f t="shared" si="1"/>
        <v>0</v>
      </c>
    </row>
    <row r="21" spans="1:29" ht="27.75" customHeight="1">
      <c r="A21" s="69" t="s">
        <v>192</v>
      </c>
      <c r="B21" s="30">
        <v>10</v>
      </c>
      <c r="C21" s="30">
        <v>10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85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450"/>
      <c r="AB21" s="454">
        <f t="shared" si="0"/>
        <v>10</v>
      </c>
      <c r="AC21" s="444">
        <f t="shared" si="1"/>
        <v>10</v>
      </c>
    </row>
    <row r="22" spans="1:29" ht="27.75" customHeight="1">
      <c r="A22" s="69" t="s">
        <v>189</v>
      </c>
      <c r="B22" s="30"/>
      <c r="C22" s="30"/>
      <c r="D22" s="31"/>
      <c r="E22" s="31"/>
      <c r="F22" s="31"/>
      <c r="G22" s="31"/>
      <c r="H22" s="31">
        <v>1300</v>
      </c>
      <c r="I22" s="31">
        <v>1300</v>
      </c>
      <c r="J22" s="31">
        <v>150</v>
      </c>
      <c r="K22" s="31">
        <v>150</v>
      </c>
      <c r="L22" s="31">
        <v>90</v>
      </c>
      <c r="M22" s="31">
        <v>90</v>
      </c>
      <c r="N22" s="85"/>
      <c r="O22" s="31"/>
      <c r="P22" s="31">
        <v>500</v>
      </c>
      <c r="Q22" s="31">
        <v>500</v>
      </c>
      <c r="R22" s="31">
        <v>55</v>
      </c>
      <c r="S22" s="31">
        <v>55</v>
      </c>
      <c r="T22" s="31"/>
      <c r="U22" s="31"/>
      <c r="V22" s="31"/>
      <c r="W22" s="31"/>
      <c r="X22" s="31"/>
      <c r="Y22" s="31"/>
      <c r="Z22" s="31"/>
      <c r="AA22" s="450"/>
      <c r="AB22" s="454">
        <f t="shared" si="0"/>
        <v>2095</v>
      </c>
      <c r="AC22" s="444">
        <f t="shared" si="1"/>
        <v>2095</v>
      </c>
    </row>
    <row r="23" spans="1:29" ht="27.75" customHeight="1">
      <c r="A23" s="69" t="s">
        <v>190</v>
      </c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85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450"/>
      <c r="AB23" s="454">
        <f t="shared" si="0"/>
        <v>0</v>
      </c>
      <c r="AC23" s="444">
        <f t="shared" si="1"/>
        <v>0</v>
      </c>
    </row>
    <row r="24" spans="1:29" ht="27.75" customHeight="1">
      <c r="A24" s="69" t="s">
        <v>190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08"/>
      <c r="O24" s="30"/>
      <c r="P24" s="30"/>
      <c r="Q24" s="30">
        <v>0</v>
      </c>
      <c r="R24" s="30">
        <v>15</v>
      </c>
      <c r="S24" s="30">
        <v>15</v>
      </c>
      <c r="T24" s="30"/>
      <c r="U24" s="30"/>
      <c r="V24" s="30">
        <v>65</v>
      </c>
      <c r="W24" s="30">
        <v>65</v>
      </c>
      <c r="X24" s="153"/>
      <c r="Y24" s="153"/>
      <c r="Z24" s="153"/>
      <c r="AA24" s="451"/>
      <c r="AB24" s="454">
        <f t="shared" si="0"/>
        <v>80</v>
      </c>
      <c r="AC24" s="444">
        <f t="shared" si="1"/>
        <v>80</v>
      </c>
    </row>
    <row r="25" spans="1:29" s="110" customFormat="1" ht="18" customHeight="1" thickBot="1">
      <c r="A25" s="445" t="s">
        <v>77</v>
      </c>
      <c r="B25" s="446">
        <f aca="true" t="shared" si="2" ref="B25:AC25">SUM(B12:B24)</f>
        <v>518</v>
      </c>
      <c r="C25" s="446">
        <f t="shared" si="2"/>
        <v>1857</v>
      </c>
      <c r="D25" s="446">
        <f t="shared" si="2"/>
        <v>21</v>
      </c>
      <c r="E25" s="446">
        <f t="shared" si="2"/>
        <v>21</v>
      </c>
      <c r="F25" s="446">
        <f t="shared" si="2"/>
        <v>100</v>
      </c>
      <c r="G25" s="446">
        <f t="shared" si="2"/>
        <v>100</v>
      </c>
      <c r="H25" s="446">
        <f t="shared" si="2"/>
        <v>2300</v>
      </c>
      <c r="I25" s="446">
        <f t="shared" si="2"/>
        <v>2300</v>
      </c>
      <c r="J25" s="446">
        <f t="shared" si="2"/>
        <v>1760</v>
      </c>
      <c r="K25" s="446">
        <f t="shared" si="2"/>
        <v>1760</v>
      </c>
      <c r="L25" s="446">
        <f t="shared" si="2"/>
        <v>140</v>
      </c>
      <c r="M25" s="446">
        <f t="shared" si="2"/>
        <v>140</v>
      </c>
      <c r="N25" s="446">
        <f t="shared" si="2"/>
        <v>0</v>
      </c>
      <c r="O25" s="446">
        <f t="shared" si="2"/>
        <v>0</v>
      </c>
      <c r="P25" s="446">
        <f t="shared" si="2"/>
        <v>2100</v>
      </c>
      <c r="Q25" s="446">
        <f t="shared" si="2"/>
        <v>2100</v>
      </c>
      <c r="R25" s="446">
        <f t="shared" si="2"/>
        <v>1570</v>
      </c>
      <c r="S25" s="446">
        <f t="shared" si="2"/>
        <v>1570</v>
      </c>
      <c r="T25" s="446">
        <f>SUM(T12:T24)</f>
        <v>3000</v>
      </c>
      <c r="U25" s="446"/>
      <c r="V25" s="446">
        <f t="shared" si="2"/>
        <v>465</v>
      </c>
      <c r="W25" s="446">
        <f t="shared" si="2"/>
        <v>465</v>
      </c>
      <c r="X25" s="447">
        <f t="shared" si="2"/>
        <v>1500</v>
      </c>
      <c r="Y25" s="447">
        <f t="shared" si="2"/>
        <v>1500</v>
      </c>
      <c r="Z25" s="447">
        <f t="shared" si="2"/>
        <v>500</v>
      </c>
      <c r="AA25" s="452">
        <f t="shared" si="2"/>
        <v>500</v>
      </c>
      <c r="AB25" s="455">
        <f t="shared" si="2"/>
        <v>13974</v>
      </c>
      <c r="AC25" s="448">
        <f t="shared" si="2"/>
        <v>15313</v>
      </c>
    </row>
    <row r="26" spans="1:4" ht="12.75">
      <c r="A26" s="689" t="s">
        <v>447</v>
      </c>
      <c r="B26" s="690"/>
      <c r="C26" s="690"/>
      <c r="D26" s="691"/>
    </row>
    <row r="27" spans="1:4" ht="12.75">
      <c r="A27" s="692"/>
      <c r="B27" s="692"/>
      <c r="C27" s="692"/>
      <c r="D27" s="693"/>
    </row>
  </sheetData>
  <sheetProtection/>
  <mergeCells count="54">
    <mergeCell ref="U2:AC2"/>
    <mergeCell ref="N10:O10"/>
    <mergeCell ref="P10:Q10"/>
    <mergeCell ref="A5:AB5"/>
    <mergeCell ref="B7:C7"/>
    <mergeCell ref="AB10:AC10"/>
    <mergeCell ref="R10:S10"/>
    <mergeCell ref="V10:W10"/>
    <mergeCell ref="X10:Y10"/>
    <mergeCell ref="Z10:AA10"/>
    <mergeCell ref="T10:U10"/>
    <mergeCell ref="J10:K10"/>
    <mergeCell ref="L10:M10"/>
    <mergeCell ref="B10:C10"/>
    <mergeCell ref="D10:E10"/>
    <mergeCell ref="F10:G10"/>
    <mergeCell ref="H10:I10"/>
    <mergeCell ref="X1:AC1"/>
    <mergeCell ref="H8:I8"/>
    <mergeCell ref="H9:I9"/>
    <mergeCell ref="J7:K7"/>
    <mergeCell ref="A3:AB3"/>
    <mergeCell ref="L7:M7"/>
    <mergeCell ref="L8:M8"/>
    <mergeCell ref="L9:M9"/>
    <mergeCell ref="J8:K8"/>
    <mergeCell ref="V7:W9"/>
    <mergeCell ref="J9:K9"/>
    <mergeCell ref="H7:I7"/>
    <mergeCell ref="A7:A9"/>
    <mergeCell ref="B8:C8"/>
    <mergeCell ref="B9:C9"/>
    <mergeCell ref="D9:E9"/>
    <mergeCell ref="D8:E8"/>
    <mergeCell ref="D7:E7"/>
    <mergeCell ref="F7:G9"/>
    <mergeCell ref="N7:O7"/>
    <mergeCell ref="N8:O8"/>
    <mergeCell ref="N9:O9"/>
    <mergeCell ref="P7:Q7"/>
    <mergeCell ref="P8:Q8"/>
    <mergeCell ref="P9:Q9"/>
    <mergeCell ref="R7:S7"/>
    <mergeCell ref="R8:S8"/>
    <mergeCell ref="R9:S9"/>
    <mergeCell ref="T7:U9"/>
    <mergeCell ref="A4:AB4"/>
    <mergeCell ref="X9:Y9"/>
    <mergeCell ref="X7:Y7"/>
    <mergeCell ref="X8:Y8"/>
    <mergeCell ref="AB7:AC7"/>
    <mergeCell ref="AB8:AC8"/>
    <mergeCell ref="AB9:AC9"/>
    <mergeCell ref="Z7:AA9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8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4.125" style="0" customWidth="1"/>
    <col min="2" max="3" width="6.625" style="0" bestFit="1" customWidth="1"/>
    <col min="4" max="4" width="5.125" style="0" customWidth="1"/>
    <col min="5" max="5" width="6.125" style="0" customWidth="1"/>
    <col min="6" max="6" width="4.625" style="0" customWidth="1"/>
    <col min="7" max="7" width="6.625" style="0" customWidth="1"/>
    <col min="8" max="8" width="5.50390625" style="0" customWidth="1"/>
    <col min="9" max="9" width="4.625" style="0" customWidth="1"/>
    <col min="10" max="11" width="7.00390625" style="0" bestFit="1" customWidth="1"/>
    <col min="12" max="12" width="6.125" style="0" customWidth="1"/>
    <col min="13" max="13" width="6.375" style="0" customWidth="1"/>
    <col min="14" max="14" width="6.50390625" style="0" customWidth="1"/>
    <col min="15" max="15" width="5.875" style="0" customWidth="1"/>
    <col min="16" max="17" width="7.00390625" style="0" bestFit="1" customWidth="1"/>
  </cols>
  <sheetData>
    <row r="1" spans="1:17" ht="14.2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67" t="s">
        <v>162</v>
      </c>
      <c r="O1" s="567"/>
      <c r="P1" s="567"/>
      <c r="Q1" s="567"/>
    </row>
    <row r="2" spans="1:17" ht="16.5" customHeight="1">
      <c r="A2" s="64"/>
      <c r="B2" s="64"/>
      <c r="C2" s="64"/>
      <c r="D2" s="64"/>
      <c r="E2" s="64"/>
      <c r="F2" s="64"/>
      <c r="G2" s="64"/>
      <c r="H2" s="64"/>
      <c r="I2" s="64"/>
      <c r="J2" s="567" t="s">
        <v>396</v>
      </c>
      <c r="K2" s="498"/>
      <c r="L2" s="498"/>
      <c r="M2" s="498"/>
      <c r="N2" s="498"/>
      <c r="O2" s="498"/>
      <c r="P2" s="498"/>
      <c r="Q2" s="498"/>
    </row>
    <row r="3" spans="1:17" ht="1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567"/>
      <c r="O3" s="567"/>
      <c r="P3" s="567"/>
      <c r="Q3" s="567"/>
    </row>
    <row r="4" spans="1:17" ht="16.5" customHeight="1">
      <c r="A4" s="64"/>
      <c r="B4" s="64"/>
      <c r="C4" s="64"/>
      <c r="D4" s="64"/>
      <c r="E4" s="64"/>
      <c r="F4" s="64"/>
      <c r="G4" s="64"/>
      <c r="H4" s="64"/>
      <c r="I4" s="64"/>
      <c r="J4" s="567"/>
      <c r="K4" s="498"/>
      <c r="L4" s="498"/>
      <c r="M4" s="498"/>
      <c r="N4" s="498"/>
      <c r="O4" s="498"/>
      <c r="P4" s="498"/>
      <c r="Q4" s="498"/>
    </row>
    <row r="5" spans="1:17" ht="15.75">
      <c r="A5" s="497" t="s">
        <v>112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</row>
    <row r="6" spans="1:17" ht="15.75">
      <c r="A6" s="507" t="str">
        <f>'Kommunikációs 9-b.'!A6:I6</f>
        <v>2013. évi költségvetés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6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53"/>
      <c r="M7" s="53"/>
      <c r="N7" s="60"/>
      <c r="O7" s="60"/>
      <c r="P7" s="60"/>
    </row>
    <row r="8" spans="1:17" ht="15.75">
      <c r="A8" s="497" t="s">
        <v>369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</row>
    <row r="9" spans="1:17" ht="15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5" ht="15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7" ht="12.75">
      <c r="A12" s="102"/>
      <c r="B12" s="621" t="s">
        <v>139</v>
      </c>
      <c r="C12" s="623"/>
      <c r="D12" s="621" t="s">
        <v>165</v>
      </c>
      <c r="E12" s="623"/>
      <c r="F12" s="621" t="s">
        <v>156</v>
      </c>
      <c r="G12" s="623"/>
      <c r="H12" s="621" t="s">
        <v>74</v>
      </c>
      <c r="I12" s="623"/>
      <c r="J12" s="617" t="s">
        <v>140</v>
      </c>
      <c r="K12" s="618"/>
      <c r="L12" s="621" t="s">
        <v>240</v>
      </c>
      <c r="M12" s="622"/>
      <c r="N12" s="621" t="s">
        <v>141</v>
      </c>
      <c r="O12" s="623"/>
      <c r="P12" s="617" t="s">
        <v>74</v>
      </c>
      <c r="Q12" s="630"/>
    </row>
    <row r="13" spans="1:17" ht="12.75">
      <c r="A13" s="176" t="s">
        <v>20</v>
      </c>
      <c r="B13" s="615" t="s">
        <v>142</v>
      </c>
      <c r="C13" s="616"/>
      <c r="D13" s="615"/>
      <c r="E13" s="616"/>
      <c r="F13" s="615" t="s">
        <v>157</v>
      </c>
      <c r="G13" s="616"/>
      <c r="H13" s="615" t="s">
        <v>159</v>
      </c>
      <c r="I13" s="616"/>
      <c r="J13" s="619" t="s">
        <v>138</v>
      </c>
      <c r="K13" s="620"/>
      <c r="L13" s="615" t="s">
        <v>306</v>
      </c>
      <c r="M13" s="616"/>
      <c r="N13" s="615" t="s">
        <v>119</v>
      </c>
      <c r="O13" s="616"/>
      <c r="P13" s="619" t="s">
        <v>143</v>
      </c>
      <c r="Q13" s="629"/>
    </row>
    <row r="14" spans="1:17" ht="12.75">
      <c r="A14" s="25"/>
      <c r="B14" s="613" t="s">
        <v>144</v>
      </c>
      <c r="C14" s="614"/>
      <c r="D14" s="613"/>
      <c r="E14" s="614"/>
      <c r="F14" s="613"/>
      <c r="G14" s="614"/>
      <c r="H14" s="613" t="s">
        <v>138</v>
      </c>
      <c r="I14" s="614"/>
      <c r="J14" s="626" t="s">
        <v>109</v>
      </c>
      <c r="K14" s="627"/>
      <c r="L14" s="613" t="s">
        <v>241</v>
      </c>
      <c r="M14" s="614"/>
      <c r="N14" s="613" t="s">
        <v>145</v>
      </c>
      <c r="O14" s="614"/>
      <c r="P14" s="626" t="s">
        <v>138</v>
      </c>
      <c r="Q14" s="628"/>
    </row>
    <row r="15" spans="1:17" ht="12.75">
      <c r="A15" s="23"/>
      <c r="B15" s="559">
        <v>2013</v>
      </c>
      <c r="C15" s="559"/>
      <c r="D15" s="559">
        <v>2013</v>
      </c>
      <c r="E15" s="559"/>
      <c r="F15" s="559">
        <v>2013</v>
      </c>
      <c r="G15" s="559"/>
      <c r="H15" s="559">
        <v>2013</v>
      </c>
      <c r="I15" s="559"/>
      <c r="J15" s="559">
        <v>2013</v>
      </c>
      <c r="K15" s="559"/>
      <c r="L15" s="624">
        <v>2013</v>
      </c>
      <c r="M15" s="624"/>
      <c r="N15" s="625">
        <v>2013</v>
      </c>
      <c r="O15" s="559"/>
      <c r="P15" s="559">
        <v>2013</v>
      </c>
      <c r="Q15" s="559"/>
    </row>
    <row r="16" spans="1:17" ht="27.75" customHeight="1">
      <c r="A16" s="23"/>
      <c r="B16" s="175" t="s">
        <v>282</v>
      </c>
      <c r="C16" s="175" t="s">
        <v>283</v>
      </c>
      <c r="D16" s="175" t="s">
        <v>282</v>
      </c>
      <c r="E16" s="175" t="s">
        <v>283</v>
      </c>
      <c r="F16" s="175" t="s">
        <v>282</v>
      </c>
      <c r="G16" s="175" t="s">
        <v>283</v>
      </c>
      <c r="H16" s="175" t="s">
        <v>282</v>
      </c>
      <c r="I16" s="175" t="s">
        <v>283</v>
      </c>
      <c r="J16" s="175" t="s">
        <v>282</v>
      </c>
      <c r="K16" s="175" t="s">
        <v>283</v>
      </c>
      <c r="L16" s="175" t="s">
        <v>282</v>
      </c>
      <c r="M16" s="175" t="s">
        <v>284</v>
      </c>
      <c r="N16" s="175" t="s">
        <v>283</v>
      </c>
      <c r="O16" s="175" t="s">
        <v>284</v>
      </c>
      <c r="P16" s="175" t="s">
        <v>282</v>
      </c>
      <c r="Q16" s="175" t="s">
        <v>283</v>
      </c>
    </row>
    <row r="17" spans="1:17" ht="27.75" customHeight="1">
      <c r="A17" s="12" t="s">
        <v>183</v>
      </c>
      <c r="B17" s="172">
        <v>324</v>
      </c>
      <c r="C17" s="172">
        <v>324</v>
      </c>
      <c r="D17" s="25"/>
      <c r="E17" s="25"/>
      <c r="F17" s="25"/>
      <c r="G17" s="25"/>
      <c r="H17" s="25"/>
      <c r="I17" s="25"/>
      <c r="J17" s="145">
        <f aca="true" t="shared" si="0" ref="J17:J26">B17+D17+F17+H17</f>
        <v>324</v>
      </c>
      <c r="K17" s="145">
        <f aca="true" t="shared" si="1" ref="K17:K26">C17+E17+G17+I17</f>
        <v>324</v>
      </c>
      <c r="L17" s="25"/>
      <c r="M17" s="25"/>
      <c r="N17" s="25"/>
      <c r="O17" s="104"/>
      <c r="P17" s="177">
        <f aca="true" t="shared" si="2" ref="P17:Q20">J17+L17+N17</f>
        <v>324</v>
      </c>
      <c r="Q17" s="177">
        <f t="shared" si="2"/>
        <v>324</v>
      </c>
    </row>
    <row r="18" spans="1:17" ht="27.75" customHeight="1">
      <c r="A18" s="12" t="s">
        <v>184</v>
      </c>
      <c r="B18" s="172">
        <v>89</v>
      </c>
      <c r="C18" s="172">
        <v>89</v>
      </c>
      <c r="D18" s="23"/>
      <c r="E18" s="23"/>
      <c r="F18" s="25"/>
      <c r="G18" s="25"/>
      <c r="H18" s="25"/>
      <c r="I18" s="25"/>
      <c r="J18" s="145">
        <f t="shared" si="0"/>
        <v>89</v>
      </c>
      <c r="K18" s="145">
        <f t="shared" si="1"/>
        <v>89</v>
      </c>
      <c r="L18" s="23"/>
      <c r="M18" s="23"/>
      <c r="N18" s="22"/>
      <c r="O18" s="105"/>
      <c r="P18" s="177">
        <f t="shared" si="2"/>
        <v>89</v>
      </c>
      <c r="Q18" s="177">
        <f t="shared" si="2"/>
        <v>89</v>
      </c>
    </row>
    <row r="19" spans="1:17" ht="27.75" customHeight="1">
      <c r="A19" s="12" t="s">
        <v>185</v>
      </c>
      <c r="B19" s="172">
        <v>2873</v>
      </c>
      <c r="C19" s="172">
        <v>2873</v>
      </c>
      <c r="D19" s="23">
        <v>50</v>
      </c>
      <c r="E19" s="23">
        <v>50</v>
      </c>
      <c r="F19" s="25"/>
      <c r="G19" s="25"/>
      <c r="H19" s="25">
        <v>40</v>
      </c>
      <c r="I19" s="25">
        <v>40</v>
      </c>
      <c r="J19" s="145">
        <f t="shared" si="0"/>
        <v>2963</v>
      </c>
      <c r="K19" s="145">
        <f t="shared" si="1"/>
        <v>2963</v>
      </c>
      <c r="L19" s="23"/>
      <c r="M19" s="23"/>
      <c r="N19" s="23">
        <v>320</v>
      </c>
      <c r="O19" s="104">
        <v>320</v>
      </c>
      <c r="P19" s="177">
        <f t="shared" si="2"/>
        <v>3283</v>
      </c>
      <c r="Q19" s="177">
        <f t="shared" si="2"/>
        <v>3283</v>
      </c>
    </row>
    <row r="20" spans="1:17" ht="27.75" customHeight="1">
      <c r="A20" s="12" t="s">
        <v>186</v>
      </c>
      <c r="B20" s="172">
        <v>354</v>
      </c>
      <c r="C20" s="172">
        <v>354</v>
      </c>
      <c r="D20" s="23"/>
      <c r="E20" s="23"/>
      <c r="F20" s="25"/>
      <c r="G20" s="25"/>
      <c r="H20" s="25"/>
      <c r="I20" s="25"/>
      <c r="J20" s="145">
        <f t="shared" si="0"/>
        <v>354</v>
      </c>
      <c r="K20" s="145">
        <f t="shared" si="1"/>
        <v>354</v>
      </c>
      <c r="L20" s="23"/>
      <c r="M20" s="23"/>
      <c r="N20" s="23"/>
      <c r="O20" s="104"/>
      <c r="P20" s="177">
        <f t="shared" si="2"/>
        <v>354</v>
      </c>
      <c r="Q20" s="177">
        <f t="shared" si="2"/>
        <v>354</v>
      </c>
    </row>
    <row r="21" spans="1:17" ht="27.75" customHeight="1">
      <c r="A21" s="12" t="s">
        <v>191</v>
      </c>
      <c r="B21" s="172">
        <v>0</v>
      </c>
      <c r="C21" s="172">
        <v>0</v>
      </c>
      <c r="D21" s="23"/>
      <c r="E21" s="23"/>
      <c r="F21" s="25"/>
      <c r="G21" s="25"/>
      <c r="H21" s="25"/>
      <c r="I21" s="25"/>
      <c r="J21" s="145">
        <f t="shared" si="0"/>
        <v>0</v>
      </c>
      <c r="K21" s="145">
        <f t="shared" si="1"/>
        <v>0</v>
      </c>
      <c r="L21" s="23"/>
      <c r="M21" s="23"/>
      <c r="N21" s="23"/>
      <c r="O21" s="104"/>
      <c r="P21" s="177">
        <v>0</v>
      </c>
      <c r="Q21" s="177">
        <f aca="true" t="shared" si="3" ref="Q21:Q26">K21+M21+O21</f>
        <v>0</v>
      </c>
    </row>
    <row r="22" spans="1:17" ht="27.75" customHeight="1">
      <c r="A22" s="12" t="s">
        <v>187</v>
      </c>
      <c r="B22" s="172">
        <v>185</v>
      </c>
      <c r="C22" s="172">
        <v>185</v>
      </c>
      <c r="D22" s="23"/>
      <c r="E22" s="23"/>
      <c r="F22" s="25"/>
      <c r="G22" s="25"/>
      <c r="H22" s="25"/>
      <c r="I22" s="25"/>
      <c r="J22" s="145">
        <f t="shared" si="0"/>
        <v>185</v>
      </c>
      <c r="K22" s="145">
        <f t="shared" si="1"/>
        <v>185</v>
      </c>
      <c r="L22" s="23"/>
      <c r="M22" s="23"/>
      <c r="N22" s="23"/>
      <c r="O22" s="104"/>
      <c r="P22" s="177">
        <f>J22+L22+N22</f>
        <v>185</v>
      </c>
      <c r="Q22" s="177">
        <f t="shared" si="3"/>
        <v>185</v>
      </c>
    </row>
    <row r="23" spans="1:17" ht="27.75" customHeight="1">
      <c r="A23" s="12" t="s">
        <v>188</v>
      </c>
      <c r="B23" s="172">
        <v>0</v>
      </c>
      <c r="C23" s="172">
        <v>0</v>
      </c>
      <c r="D23" s="23"/>
      <c r="E23" s="23"/>
      <c r="F23" s="25"/>
      <c r="G23" s="25"/>
      <c r="H23" s="25"/>
      <c r="I23" s="25"/>
      <c r="J23" s="145">
        <f t="shared" si="0"/>
        <v>0</v>
      </c>
      <c r="K23" s="145">
        <f t="shared" si="1"/>
        <v>0</v>
      </c>
      <c r="L23" s="23"/>
      <c r="M23" s="23"/>
      <c r="N23" s="23"/>
      <c r="O23" s="104"/>
      <c r="P23" s="178">
        <f>J23+L23+N23</f>
        <v>0</v>
      </c>
      <c r="Q23" s="178">
        <f t="shared" si="3"/>
        <v>0</v>
      </c>
    </row>
    <row r="24" spans="1:17" ht="27.75" customHeight="1">
      <c r="A24" s="12" t="s">
        <v>192</v>
      </c>
      <c r="B24" s="172">
        <v>62</v>
      </c>
      <c r="C24" s="172">
        <v>62</v>
      </c>
      <c r="D24" s="23"/>
      <c r="E24" s="23"/>
      <c r="F24" s="25"/>
      <c r="G24" s="25"/>
      <c r="H24" s="25"/>
      <c r="I24" s="25"/>
      <c r="J24" s="145">
        <f t="shared" si="0"/>
        <v>62</v>
      </c>
      <c r="K24" s="145">
        <f t="shared" si="1"/>
        <v>62</v>
      </c>
      <c r="L24" s="23"/>
      <c r="M24" s="23"/>
      <c r="N24" s="23"/>
      <c r="O24" s="104"/>
      <c r="P24" s="178">
        <f>J24+L24+N24</f>
        <v>62</v>
      </c>
      <c r="Q24" s="178">
        <f t="shared" si="3"/>
        <v>62</v>
      </c>
    </row>
    <row r="25" spans="1:17" ht="27.75" customHeight="1">
      <c r="A25" s="12" t="s">
        <v>189</v>
      </c>
      <c r="B25" s="172">
        <v>863</v>
      </c>
      <c r="C25" s="172">
        <v>863</v>
      </c>
      <c r="D25" s="23"/>
      <c r="E25" s="23"/>
      <c r="F25" s="25"/>
      <c r="G25" s="25"/>
      <c r="H25" s="25"/>
      <c r="I25" s="25"/>
      <c r="J25" s="145">
        <f t="shared" si="0"/>
        <v>863</v>
      </c>
      <c r="K25" s="145">
        <f t="shared" si="1"/>
        <v>863</v>
      </c>
      <c r="L25" s="23"/>
      <c r="M25" s="23"/>
      <c r="N25" s="23"/>
      <c r="O25" s="104"/>
      <c r="P25" s="178">
        <f>J25+L25+N25</f>
        <v>863</v>
      </c>
      <c r="Q25" s="178">
        <f t="shared" si="3"/>
        <v>863</v>
      </c>
    </row>
    <row r="26" spans="1:17" ht="27.75" customHeight="1">
      <c r="A26" s="12" t="s">
        <v>190</v>
      </c>
      <c r="B26" s="172">
        <v>21</v>
      </c>
      <c r="C26" s="172">
        <v>21</v>
      </c>
      <c r="D26" s="23"/>
      <c r="E26" s="23"/>
      <c r="F26" s="25"/>
      <c r="G26" s="25"/>
      <c r="H26" s="25"/>
      <c r="I26" s="25"/>
      <c r="J26" s="145">
        <f t="shared" si="0"/>
        <v>21</v>
      </c>
      <c r="K26" s="145">
        <f t="shared" si="1"/>
        <v>21</v>
      </c>
      <c r="L26" s="23"/>
      <c r="M26" s="23"/>
      <c r="N26" s="23"/>
      <c r="O26" s="104"/>
      <c r="P26" s="178">
        <f>J26+L26+N26</f>
        <v>21</v>
      </c>
      <c r="Q26" s="178">
        <f t="shared" si="3"/>
        <v>21</v>
      </c>
    </row>
    <row r="27" spans="1:17" ht="27.75" customHeight="1" thickBot="1">
      <c r="A27" s="248" t="s">
        <v>77</v>
      </c>
      <c r="B27" s="249">
        <f aca="true" t="shared" si="4" ref="B27:Q27">SUM(B17:B26)</f>
        <v>4771</v>
      </c>
      <c r="C27" s="249">
        <f t="shared" si="4"/>
        <v>4771</v>
      </c>
      <c r="D27" s="249">
        <f t="shared" si="4"/>
        <v>50</v>
      </c>
      <c r="E27" s="249">
        <f t="shared" si="4"/>
        <v>50</v>
      </c>
      <c r="F27" s="249">
        <f t="shared" si="4"/>
        <v>0</v>
      </c>
      <c r="G27" s="249">
        <f t="shared" si="4"/>
        <v>0</v>
      </c>
      <c r="H27" s="249">
        <f t="shared" si="4"/>
        <v>40</v>
      </c>
      <c r="I27" s="249">
        <f t="shared" si="4"/>
        <v>40</v>
      </c>
      <c r="J27" s="249">
        <f t="shared" si="4"/>
        <v>4861</v>
      </c>
      <c r="K27" s="249">
        <f t="shared" si="4"/>
        <v>4861</v>
      </c>
      <c r="L27" s="249">
        <f t="shared" si="4"/>
        <v>0</v>
      </c>
      <c r="M27" s="249">
        <f t="shared" si="4"/>
        <v>0</v>
      </c>
      <c r="N27" s="249">
        <f t="shared" si="4"/>
        <v>320</v>
      </c>
      <c r="O27" s="249">
        <f t="shared" si="4"/>
        <v>320</v>
      </c>
      <c r="P27" s="249">
        <f t="shared" si="4"/>
        <v>5181</v>
      </c>
      <c r="Q27" s="249">
        <f t="shared" si="4"/>
        <v>5181</v>
      </c>
    </row>
    <row r="29" spans="1:6" ht="12.75">
      <c r="A29" s="676" t="s">
        <v>448</v>
      </c>
      <c r="B29" s="677"/>
      <c r="C29" s="677"/>
      <c r="D29" s="678"/>
      <c r="E29" s="483"/>
      <c r="F29" s="483"/>
    </row>
    <row r="30" spans="1:6" ht="12.75">
      <c r="A30" s="677"/>
      <c r="B30" s="677"/>
      <c r="C30" s="677"/>
      <c r="D30" s="678"/>
      <c r="E30" s="483"/>
      <c r="F30" s="483"/>
    </row>
  </sheetData>
  <sheetProtection/>
  <mergeCells count="40">
    <mergeCell ref="A29:F30"/>
    <mergeCell ref="J2:Q2"/>
    <mergeCell ref="J15:K15"/>
    <mergeCell ref="L15:M15"/>
    <mergeCell ref="N15:O15"/>
    <mergeCell ref="P15:Q15"/>
    <mergeCell ref="J14:K14"/>
    <mergeCell ref="P14:Q14"/>
    <mergeCell ref="P13:Q13"/>
    <mergeCell ref="P12:Q12"/>
    <mergeCell ref="N12:O12"/>
    <mergeCell ref="B15:C15"/>
    <mergeCell ref="D15:E15"/>
    <mergeCell ref="F15:G15"/>
    <mergeCell ref="H15:I15"/>
    <mergeCell ref="H14:I14"/>
    <mergeCell ref="B14:C14"/>
    <mergeCell ref="N1:Q1"/>
    <mergeCell ref="A6:Q6"/>
    <mergeCell ref="A8:Q8"/>
    <mergeCell ref="A5:Q5"/>
    <mergeCell ref="B12:C12"/>
    <mergeCell ref="B13:C13"/>
    <mergeCell ref="H12:I12"/>
    <mergeCell ref="L14:M14"/>
    <mergeCell ref="D12:E12"/>
    <mergeCell ref="D13:E13"/>
    <mergeCell ref="D14:E14"/>
    <mergeCell ref="F13:G13"/>
    <mergeCell ref="F14:G14"/>
    <mergeCell ref="F12:G12"/>
    <mergeCell ref="H13:I13"/>
    <mergeCell ref="J12:K12"/>
    <mergeCell ref="J13:K13"/>
    <mergeCell ref="L13:M13"/>
    <mergeCell ref="L12:M12"/>
    <mergeCell ref="N14:O14"/>
    <mergeCell ref="N13:O13"/>
    <mergeCell ref="N3:Q3"/>
    <mergeCell ref="J4:Q4"/>
  </mergeCells>
  <printOptions horizontalCentered="1"/>
  <pageMargins left="1.141732283464567" right="0.9448818897637796" top="0.1968503937007874" bottom="0.984251968503937" header="0.5118110236220472" footer="0.5118110236220472"/>
  <pageSetup horizontalDpi="600" verticalDpi="6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W35"/>
  <sheetViews>
    <sheetView zoomScalePageLayoutView="0" workbookViewId="0" topLeftCell="A10">
      <selection activeCell="A31" sqref="A31:G32"/>
    </sheetView>
  </sheetViews>
  <sheetFormatPr defaultColWidth="8.375" defaultRowHeight="12.75"/>
  <cols>
    <col min="1" max="1" width="32.50390625" style="50" bestFit="1" customWidth="1"/>
    <col min="2" max="2" width="6.50390625" style="50" customWidth="1"/>
    <col min="3" max="3" width="7.00390625" style="50" customWidth="1"/>
    <col min="4" max="4" width="6.625" style="50" customWidth="1"/>
    <col min="5" max="5" width="7.125" style="50" customWidth="1"/>
    <col min="6" max="6" width="6.625" style="50" bestFit="1" customWidth="1"/>
    <col min="7" max="7" width="6.625" style="50" customWidth="1"/>
    <col min="8" max="8" width="5.625" style="50" customWidth="1"/>
    <col min="9" max="9" width="6.375" style="50" customWidth="1"/>
    <col min="10" max="14" width="6.625" style="50" bestFit="1" customWidth="1"/>
    <col min="15" max="15" width="7.875" style="50" customWidth="1"/>
    <col min="16" max="17" width="5.625" style="50" bestFit="1" customWidth="1"/>
    <col min="18" max="18" width="6.375" style="50" customWidth="1"/>
    <col min="19" max="19" width="6.50390625" style="50" customWidth="1"/>
    <col min="20" max="21" width="7.625" style="50" bestFit="1" customWidth="1"/>
    <col min="22" max="16384" width="8.375" style="50" customWidth="1"/>
  </cols>
  <sheetData>
    <row r="1" spans="1:23" ht="15.75">
      <c r="A1" s="633" t="s">
        <v>259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</row>
    <row r="2" spans="1:23" ht="15.75">
      <c r="A2" s="358"/>
      <c r="B2" s="358"/>
      <c r="C2" s="358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567" t="s">
        <v>396</v>
      </c>
      <c r="Q2" s="498"/>
      <c r="R2" s="498"/>
      <c r="S2" s="498"/>
      <c r="T2" s="498"/>
      <c r="U2" s="498"/>
      <c r="V2" s="498"/>
      <c r="W2" s="498"/>
    </row>
    <row r="3" spans="1:23" ht="15.75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</row>
    <row r="4" spans="1:23" ht="15.75">
      <c r="A4" s="358"/>
      <c r="B4" s="358"/>
      <c r="C4" s="358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567"/>
      <c r="Q4" s="498"/>
      <c r="R4" s="498"/>
      <c r="S4" s="498"/>
      <c r="T4" s="498"/>
      <c r="U4" s="498"/>
      <c r="V4" s="498"/>
      <c r="W4" s="498"/>
    </row>
    <row r="5" spans="1:23" ht="17.25" customHeight="1">
      <c r="A5" s="358"/>
      <c r="B5" s="358"/>
      <c r="C5" s="358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8"/>
      <c r="Q5" s="358"/>
      <c r="R5" s="358"/>
      <c r="S5" s="358"/>
      <c r="T5" s="358"/>
      <c r="U5" s="358"/>
      <c r="V5" s="359"/>
      <c r="W5" s="359"/>
    </row>
    <row r="6" spans="1:23" ht="15.75">
      <c r="A6" s="634" t="s">
        <v>76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</row>
    <row r="7" spans="1:23" ht="15.75">
      <c r="A7" s="635" t="s">
        <v>335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</row>
    <row r="8" spans="1:23" ht="15.75">
      <c r="A8" s="636" t="s">
        <v>152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6"/>
    </row>
    <row r="9" spans="1:23" ht="15.75">
      <c r="A9" s="360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</row>
    <row r="10" spans="1:23" ht="11.25">
      <c r="A10" s="646" t="s">
        <v>20</v>
      </c>
      <c r="B10" s="637" t="s">
        <v>22</v>
      </c>
      <c r="C10" s="638"/>
      <c r="D10" s="637" t="s">
        <v>407</v>
      </c>
      <c r="E10" s="638"/>
      <c r="F10" s="637" t="s">
        <v>24</v>
      </c>
      <c r="G10" s="638"/>
      <c r="H10" s="649" t="s">
        <v>155</v>
      </c>
      <c r="I10" s="650"/>
      <c r="J10" s="649" t="s">
        <v>35</v>
      </c>
      <c r="K10" s="650"/>
      <c r="L10" s="637" t="s">
        <v>408</v>
      </c>
      <c r="M10" s="638"/>
      <c r="N10" s="637" t="s">
        <v>409</v>
      </c>
      <c r="O10" s="638"/>
      <c r="P10" s="639" t="s">
        <v>410</v>
      </c>
      <c r="Q10" s="640"/>
      <c r="R10" s="639" t="s">
        <v>411</v>
      </c>
      <c r="S10" s="645"/>
      <c r="T10" s="637" t="s">
        <v>412</v>
      </c>
      <c r="U10" s="657"/>
      <c r="V10" s="658" t="s">
        <v>13</v>
      </c>
      <c r="W10" s="659"/>
    </row>
    <row r="11" spans="1:23" ht="11.25">
      <c r="A11" s="647"/>
      <c r="B11" s="591"/>
      <c r="C11" s="592"/>
      <c r="D11" s="591"/>
      <c r="E11" s="592"/>
      <c r="F11" s="591"/>
      <c r="G11" s="592"/>
      <c r="H11" s="651"/>
      <c r="I11" s="652"/>
      <c r="J11" s="651"/>
      <c r="K11" s="652"/>
      <c r="L11" s="591"/>
      <c r="M11" s="592"/>
      <c r="N11" s="591"/>
      <c r="O11" s="592"/>
      <c r="P11" s="641"/>
      <c r="Q11" s="642"/>
      <c r="R11" s="641"/>
      <c r="S11" s="642"/>
      <c r="T11" s="591"/>
      <c r="U11" s="592"/>
      <c r="V11" s="651"/>
      <c r="W11" s="652"/>
    </row>
    <row r="12" spans="1:23" ht="11.25">
      <c r="A12" s="647"/>
      <c r="B12" s="593"/>
      <c r="C12" s="594"/>
      <c r="D12" s="593"/>
      <c r="E12" s="594"/>
      <c r="F12" s="593"/>
      <c r="G12" s="594"/>
      <c r="H12" s="653"/>
      <c r="I12" s="654"/>
      <c r="J12" s="653"/>
      <c r="K12" s="654"/>
      <c r="L12" s="593"/>
      <c r="M12" s="594"/>
      <c r="N12" s="593"/>
      <c r="O12" s="594"/>
      <c r="P12" s="643"/>
      <c r="Q12" s="644"/>
      <c r="R12" s="643"/>
      <c r="S12" s="644"/>
      <c r="T12" s="593"/>
      <c r="U12" s="594"/>
      <c r="V12" s="653"/>
      <c r="W12" s="654"/>
    </row>
    <row r="13" spans="1:23" ht="12.75">
      <c r="A13" s="647"/>
      <c r="B13" s="631">
        <v>2013</v>
      </c>
      <c r="C13" s="632"/>
      <c r="D13" s="631">
        <v>2013</v>
      </c>
      <c r="E13" s="632"/>
      <c r="F13" s="631">
        <v>2013</v>
      </c>
      <c r="G13" s="632"/>
      <c r="H13" s="631">
        <v>2013</v>
      </c>
      <c r="I13" s="656"/>
      <c r="J13" s="631">
        <v>2013</v>
      </c>
      <c r="K13" s="655"/>
      <c r="L13" s="631">
        <v>2013</v>
      </c>
      <c r="M13" s="656"/>
      <c r="N13" s="631">
        <v>2013</v>
      </c>
      <c r="O13" s="660"/>
      <c r="P13" s="631">
        <v>2013</v>
      </c>
      <c r="Q13" s="656"/>
      <c r="R13" s="631">
        <v>2013</v>
      </c>
      <c r="S13" s="656"/>
      <c r="T13" s="631">
        <v>2013</v>
      </c>
      <c r="U13" s="660"/>
      <c r="V13" s="631">
        <v>2013</v>
      </c>
      <c r="W13" s="660"/>
    </row>
    <row r="14" spans="1:23" ht="19.5" customHeight="1">
      <c r="A14" s="648"/>
      <c r="B14" s="361" t="s">
        <v>282</v>
      </c>
      <c r="C14" s="407" t="s">
        <v>283</v>
      </c>
      <c r="D14" s="361" t="s">
        <v>282</v>
      </c>
      <c r="E14" s="407" t="s">
        <v>283</v>
      </c>
      <c r="F14" s="361" t="s">
        <v>282</v>
      </c>
      <c r="G14" s="407" t="s">
        <v>283</v>
      </c>
      <c r="H14" s="407" t="s">
        <v>282</v>
      </c>
      <c r="I14" s="407" t="s">
        <v>283</v>
      </c>
      <c r="J14" s="407" t="s">
        <v>282</v>
      </c>
      <c r="K14" s="407" t="s">
        <v>283</v>
      </c>
      <c r="L14" s="407" t="s">
        <v>282</v>
      </c>
      <c r="M14" s="407" t="s">
        <v>283</v>
      </c>
      <c r="N14" s="361" t="s">
        <v>282</v>
      </c>
      <c r="O14" s="407" t="s">
        <v>283</v>
      </c>
      <c r="P14" s="407" t="s">
        <v>282</v>
      </c>
      <c r="Q14" s="407" t="s">
        <v>283</v>
      </c>
      <c r="R14" s="407" t="s">
        <v>282</v>
      </c>
      <c r="S14" s="407" t="s">
        <v>283</v>
      </c>
      <c r="T14" s="361" t="s">
        <v>392</v>
      </c>
      <c r="U14" s="361" t="s">
        <v>393</v>
      </c>
      <c r="V14" s="361" t="s">
        <v>392</v>
      </c>
      <c r="W14" s="361" t="s">
        <v>393</v>
      </c>
    </row>
    <row r="15" spans="1:23" ht="19.5" customHeight="1">
      <c r="A15" s="362" t="s">
        <v>183</v>
      </c>
      <c r="B15" s="363"/>
      <c r="C15" s="363"/>
      <c r="D15" s="364"/>
      <c r="E15" s="364"/>
      <c r="F15" s="365">
        <v>1524</v>
      </c>
      <c r="G15" s="365">
        <v>1524</v>
      </c>
      <c r="H15" s="366"/>
      <c r="I15" s="366"/>
      <c r="J15" s="366"/>
      <c r="K15" s="366"/>
      <c r="L15" s="366"/>
      <c r="M15" s="366"/>
      <c r="N15" s="363"/>
      <c r="O15" s="363"/>
      <c r="P15" s="363"/>
      <c r="Q15" s="363"/>
      <c r="R15" s="363"/>
      <c r="S15" s="363"/>
      <c r="T15" s="363"/>
      <c r="U15" s="363"/>
      <c r="V15" s="368">
        <f>SUM(B15+D15+F15+H15+J15+L15+N15+P15+R15+T15)</f>
        <v>1524</v>
      </c>
      <c r="W15" s="368">
        <f>SUM(C15+E15+G15+I15+K15+M15+O15+Q15+S15+U15)</f>
        <v>1524</v>
      </c>
    </row>
    <row r="16" spans="1:23" ht="19.5" customHeight="1">
      <c r="A16" s="362" t="s">
        <v>424</v>
      </c>
      <c r="B16" s="363"/>
      <c r="C16" s="363"/>
      <c r="D16" s="364"/>
      <c r="E16" s="364"/>
      <c r="F16" s="365"/>
      <c r="G16" s="365">
        <v>843</v>
      </c>
      <c r="H16" s="366"/>
      <c r="I16" s="366"/>
      <c r="J16" s="366"/>
      <c r="K16" s="366"/>
      <c r="L16" s="366"/>
      <c r="M16" s="366"/>
      <c r="N16" s="363"/>
      <c r="O16" s="363"/>
      <c r="P16" s="363"/>
      <c r="Q16" s="363"/>
      <c r="R16" s="363"/>
      <c r="S16" s="363"/>
      <c r="T16" s="363"/>
      <c r="U16" s="363"/>
      <c r="V16" s="368">
        <f aca="true" t="shared" si="0" ref="V16:V28">SUM(B16+D16+F16+H16+J16+L16+N16+P16+R16+T16)</f>
        <v>0</v>
      </c>
      <c r="W16" s="368">
        <f aca="true" t="shared" si="1" ref="W16:W28">SUM(C16+E16+G16+I16+K16+M16+O16+Q16+S16+U16)</f>
        <v>843</v>
      </c>
    </row>
    <row r="17" spans="1:23" ht="19.5" customHeight="1">
      <c r="A17" s="362" t="s">
        <v>425</v>
      </c>
      <c r="B17" s="363"/>
      <c r="C17" s="363"/>
      <c r="D17" s="364"/>
      <c r="E17" s="364"/>
      <c r="F17" s="365"/>
      <c r="G17" s="365">
        <v>1004</v>
      </c>
      <c r="H17" s="366"/>
      <c r="I17" s="366"/>
      <c r="J17" s="366"/>
      <c r="K17" s="366"/>
      <c r="L17" s="366"/>
      <c r="M17" s="366"/>
      <c r="N17" s="363"/>
      <c r="O17" s="363"/>
      <c r="P17" s="363"/>
      <c r="Q17" s="363"/>
      <c r="R17" s="363"/>
      <c r="S17" s="363"/>
      <c r="T17" s="363"/>
      <c r="U17" s="363"/>
      <c r="V17" s="368">
        <f t="shared" si="0"/>
        <v>0</v>
      </c>
      <c r="W17" s="368">
        <f t="shared" si="1"/>
        <v>1004</v>
      </c>
    </row>
    <row r="18" spans="1:23" ht="19.5" customHeight="1">
      <c r="A18" s="362" t="s">
        <v>184</v>
      </c>
      <c r="B18" s="363"/>
      <c r="C18" s="363"/>
      <c r="D18" s="364"/>
      <c r="E18" s="364"/>
      <c r="F18" s="365">
        <v>89</v>
      </c>
      <c r="G18" s="365">
        <v>89</v>
      </c>
      <c r="H18" s="366"/>
      <c r="I18" s="366"/>
      <c r="J18" s="366"/>
      <c r="K18" s="366"/>
      <c r="L18" s="366"/>
      <c r="M18" s="366"/>
      <c r="N18" s="363"/>
      <c r="O18" s="363"/>
      <c r="P18" s="363"/>
      <c r="Q18" s="363"/>
      <c r="R18" s="363"/>
      <c r="S18" s="363"/>
      <c r="T18" s="363"/>
      <c r="U18" s="363"/>
      <c r="V18" s="368">
        <f t="shared" si="0"/>
        <v>89</v>
      </c>
      <c r="W18" s="368">
        <f t="shared" si="1"/>
        <v>89</v>
      </c>
    </row>
    <row r="19" spans="1:23" s="250" customFormat="1" ht="19.5" customHeight="1">
      <c r="A19" s="362" t="s">
        <v>185</v>
      </c>
      <c r="B19" s="367">
        <v>2472</v>
      </c>
      <c r="C19" s="367">
        <v>2580</v>
      </c>
      <c r="D19" s="366">
        <v>667</v>
      </c>
      <c r="E19" s="366">
        <v>696</v>
      </c>
      <c r="F19" s="365">
        <v>13923</v>
      </c>
      <c r="G19" s="365">
        <v>13415</v>
      </c>
      <c r="H19" s="366">
        <v>0</v>
      </c>
      <c r="I19" s="366">
        <v>0</v>
      </c>
      <c r="J19" s="366">
        <v>19500</v>
      </c>
      <c r="K19" s="366">
        <v>19500</v>
      </c>
      <c r="L19" s="366">
        <v>10706</v>
      </c>
      <c r="M19" s="366">
        <v>10706</v>
      </c>
      <c r="N19" s="367">
        <v>15039</v>
      </c>
      <c r="O19" s="367">
        <v>12484</v>
      </c>
      <c r="P19" s="367">
        <v>1550</v>
      </c>
      <c r="Q19" s="367">
        <v>2474</v>
      </c>
      <c r="R19" s="367">
        <v>0</v>
      </c>
      <c r="S19" s="367">
        <v>480</v>
      </c>
      <c r="T19" s="369">
        <v>6440</v>
      </c>
      <c r="U19" s="369">
        <v>32767</v>
      </c>
      <c r="V19" s="368">
        <f t="shared" si="0"/>
        <v>70297</v>
      </c>
      <c r="W19" s="368">
        <f t="shared" si="1"/>
        <v>95102</v>
      </c>
    </row>
    <row r="20" spans="1:23" ht="19.5" customHeight="1">
      <c r="A20" s="362" t="s">
        <v>247</v>
      </c>
      <c r="B20" s="367">
        <v>5272</v>
      </c>
      <c r="C20" s="367">
        <v>5272</v>
      </c>
      <c r="D20" s="370">
        <v>1172</v>
      </c>
      <c r="E20" s="370">
        <v>1172</v>
      </c>
      <c r="F20" s="365">
        <v>0</v>
      </c>
      <c r="G20" s="365"/>
      <c r="H20" s="366"/>
      <c r="I20" s="366"/>
      <c r="J20" s="366"/>
      <c r="K20" s="366"/>
      <c r="L20" s="366"/>
      <c r="M20" s="366"/>
      <c r="N20" s="367"/>
      <c r="O20" s="367"/>
      <c r="P20" s="367"/>
      <c r="Q20" s="367"/>
      <c r="R20" s="363"/>
      <c r="S20" s="363"/>
      <c r="T20" s="363"/>
      <c r="U20" s="363"/>
      <c r="V20" s="368">
        <f t="shared" si="0"/>
        <v>6444</v>
      </c>
      <c r="W20" s="368">
        <f t="shared" si="1"/>
        <v>6444</v>
      </c>
    </row>
    <row r="21" spans="1:23" ht="27.75" customHeight="1">
      <c r="A21" s="362" t="s">
        <v>186</v>
      </c>
      <c r="B21" s="367"/>
      <c r="C21" s="367"/>
      <c r="D21" s="366"/>
      <c r="E21" s="366"/>
      <c r="F21" s="365">
        <v>1664</v>
      </c>
      <c r="G21" s="365">
        <v>1664</v>
      </c>
      <c r="H21" s="366"/>
      <c r="I21" s="366"/>
      <c r="J21" s="366"/>
      <c r="K21" s="366"/>
      <c r="L21" s="366"/>
      <c r="M21" s="366"/>
      <c r="N21" s="367"/>
      <c r="O21" s="367"/>
      <c r="P21" s="367"/>
      <c r="Q21" s="367"/>
      <c r="R21" s="363"/>
      <c r="S21" s="363"/>
      <c r="T21" s="363"/>
      <c r="U21" s="363"/>
      <c r="V21" s="368">
        <f t="shared" si="0"/>
        <v>1664</v>
      </c>
      <c r="W21" s="368">
        <f t="shared" si="1"/>
        <v>1664</v>
      </c>
    </row>
    <row r="22" spans="1:23" ht="27.75" customHeight="1">
      <c r="A22" s="362" t="s">
        <v>191</v>
      </c>
      <c r="B22" s="367"/>
      <c r="C22" s="367"/>
      <c r="D22" s="366"/>
      <c r="E22" s="366"/>
      <c r="F22" s="365">
        <v>0</v>
      </c>
      <c r="G22" s="365"/>
      <c r="H22" s="366"/>
      <c r="I22" s="366"/>
      <c r="J22" s="366"/>
      <c r="K22" s="366"/>
      <c r="L22" s="366"/>
      <c r="M22" s="366"/>
      <c r="N22" s="367"/>
      <c r="O22" s="367"/>
      <c r="P22" s="367"/>
      <c r="Q22" s="367"/>
      <c r="R22" s="363"/>
      <c r="S22" s="363"/>
      <c r="T22" s="363"/>
      <c r="U22" s="363"/>
      <c r="V22" s="368">
        <f t="shared" si="0"/>
        <v>0</v>
      </c>
      <c r="W22" s="368">
        <f t="shared" si="1"/>
        <v>0</v>
      </c>
    </row>
    <row r="23" spans="1:23" ht="27.75" customHeight="1">
      <c r="A23" s="362" t="s">
        <v>187</v>
      </c>
      <c r="B23" s="367"/>
      <c r="C23" s="367"/>
      <c r="D23" s="366"/>
      <c r="E23" s="366"/>
      <c r="F23" s="365">
        <v>870</v>
      </c>
      <c r="G23" s="365">
        <v>870</v>
      </c>
      <c r="H23" s="366"/>
      <c r="I23" s="366"/>
      <c r="J23" s="366"/>
      <c r="K23" s="366"/>
      <c r="L23" s="366"/>
      <c r="M23" s="366"/>
      <c r="N23" s="367"/>
      <c r="O23" s="367"/>
      <c r="P23" s="367"/>
      <c r="Q23" s="367"/>
      <c r="R23" s="363"/>
      <c r="S23" s="363"/>
      <c r="T23" s="363"/>
      <c r="U23" s="363"/>
      <c r="V23" s="368">
        <f t="shared" si="0"/>
        <v>870</v>
      </c>
      <c r="W23" s="368">
        <f t="shared" si="1"/>
        <v>870</v>
      </c>
    </row>
    <row r="24" spans="1:23" ht="27.75" customHeight="1">
      <c r="A24" s="362" t="s">
        <v>188</v>
      </c>
      <c r="B24" s="365">
        <v>100</v>
      </c>
      <c r="C24" s="365">
        <v>588</v>
      </c>
      <c r="D24" s="365">
        <v>14</v>
      </c>
      <c r="E24" s="365">
        <v>146</v>
      </c>
      <c r="F24" s="365">
        <v>0</v>
      </c>
      <c r="G24" s="365"/>
      <c r="H24" s="366"/>
      <c r="I24" s="366"/>
      <c r="J24" s="366"/>
      <c r="K24" s="366"/>
      <c r="L24" s="366"/>
      <c r="M24" s="366"/>
      <c r="N24" s="367"/>
      <c r="O24" s="367"/>
      <c r="P24" s="367"/>
      <c r="Q24" s="367"/>
      <c r="R24" s="363"/>
      <c r="S24" s="363"/>
      <c r="T24" s="363"/>
      <c r="U24" s="363"/>
      <c r="V24" s="368">
        <f t="shared" si="0"/>
        <v>114</v>
      </c>
      <c r="W24" s="368">
        <f t="shared" si="1"/>
        <v>734</v>
      </c>
    </row>
    <row r="25" spans="1:23" ht="27.75" customHeight="1">
      <c r="A25" s="362" t="s">
        <v>194</v>
      </c>
      <c r="B25" s="367"/>
      <c r="C25" s="367"/>
      <c r="D25" s="366"/>
      <c r="E25" s="366"/>
      <c r="F25" s="365">
        <v>292</v>
      </c>
      <c r="G25" s="365">
        <v>292</v>
      </c>
      <c r="H25" s="366"/>
      <c r="I25" s="366"/>
      <c r="J25" s="366"/>
      <c r="K25" s="366"/>
      <c r="L25" s="366"/>
      <c r="M25" s="366"/>
      <c r="N25" s="367"/>
      <c r="O25" s="367"/>
      <c r="P25" s="367"/>
      <c r="Q25" s="367"/>
      <c r="R25" s="363"/>
      <c r="S25" s="363"/>
      <c r="T25" s="363"/>
      <c r="U25" s="363"/>
      <c r="V25" s="368">
        <f t="shared" si="0"/>
        <v>292</v>
      </c>
      <c r="W25" s="368">
        <f t="shared" si="1"/>
        <v>292</v>
      </c>
    </row>
    <row r="26" spans="1:23" ht="27.75" customHeight="1">
      <c r="A26" s="362" t="s">
        <v>189</v>
      </c>
      <c r="B26" s="367"/>
      <c r="C26" s="367"/>
      <c r="D26" s="366"/>
      <c r="E26" s="366"/>
      <c r="F26" s="365">
        <v>4058</v>
      </c>
      <c r="G26" s="365">
        <v>4058</v>
      </c>
      <c r="H26" s="366"/>
      <c r="I26" s="366"/>
      <c r="J26" s="366"/>
      <c r="K26" s="366"/>
      <c r="L26" s="366"/>
      <c r="M26" s="366"/>
      <c r="N26" s="367"/>
      <c r="O26" s="367"/>
      <c r="P26" s="367"/>
      <c r="Q26" s="367"/>
      <c r="R26" s="363"/>
      <c r="S26" s="363"/>
      <c r="T26" s="363"/>
      <c r="U26" s="363"/>
      <c r="V26" s="368">
        <f t="shared" si="0"/>
        <v>4058</v>
      </c>
      <c r="W26" s="368">
        <f t="shared" si="1"/>
        <v>4058</v>
      </c>
    </row>
    <row r="27" spans="1:23" ht="27.75" customHeight="1">
      <c r="A27" s="371" t="s">
        <v>195</v>
      </c>
      <c r="B27" s="367"/>
      <c r="C27" s="367"/>
      <c r="D27" s="366">
        <v>0</v>
      </c>
      <c r="E27" s="366"/>
      <c r="F27" s="365"/>
      <c r="G27" s="365"/>
      <c r="H27" s="366"/>
      <c r="I27" s="366"/>
      <c r="J27" s="366"/>
      <c r="K27" s="366"/>
      <c r="L27" s="366"/>
      <c r="M27" s="366"/>
      <c r="N27" s="367"/>
      <c r="O27" s="367"/>
      <c r="P27" s="367"/>
      <c r="Q27" s="367"/>
      <c r="R27" s="363"/>
      <c r="S27" s="363"/>
      <c r="T27" s="363"/>
      <c r="U27" s="363"/>
      <c r="V27" s="368">
        <f t="shared" si="0"/>
        <v>0</v>
      </c>
      <c r="W27" s="368">
        <f t="shared" si="1"/>
        <v>0</v>
      </c>
    </row>
    <row r="28" spans="1:23" ht="27.75" customHeight="1">
      <c r="A28" s="362" t="s">
        <v>370</v>
      </c>
      <c r="B28" s="367"/>
      <c r="C28" s="367"/>
      <c r="D28" s="366"/>
      <c r="E28" s="366"/>
      <c r="F28" s="365">
        <v>101</v>
      </c>
      <c r="G28" s="365">
        <v>101</v>
      </c>
      <c r="H28" s="366"/>
      <c r="I28" s="366"/>
      <c r="J28" s="366"/>
      <c r="K28" s="366"/>
      <c r="L28" s="366"/>
      <c r="M28" s="366"/>
      <c r="N28" s="367"/>
      <c r="O28" s="367"/>
      <c r="P28" s="367"/>
      <c r="Q28" s="367"/>
      <c r="R28" s="363"/>
      <c r="S28" s="363"/>
      <c r="T28" s="363"/>
      <c r="U28" s="363"/>
      <c r="V28" s="368">
        <f t="shared" si="0"/>
        <v>101</v>
      </c>
      <c r="W28" s="368">
        <f t="shared" si="1"/>
        <v>101</v>
      </c>
    </row>
    <row r="29" spans="1:23" ht="27.75" customHeight="1">
      <c r="A29" s="372" t="s">
        <v>14</v>
      </c>
      <c r="B29" s="373">
        <f>SUM(B15:B28)</f>
        <v>7844</v>
      </c>
      <c r="C29" s="373">
        <f aca="true" t="shared" si="2" ref="C29:U29">SUM(C15:C28)</f>
        <v>8440</v>
      </c>
      <c r="D29" s="373">
        <f t="shared" si="2"/>
        <v>1853</v>
      </c>
      <c r="E29" s="373">
        <f t="shared" si="2"/>
        <v>2014</v>
      </c>
      <c r="F29" s="373">
        <f t="shared" si="2"/>
        <v>22521</v>
      </c>
      <c r="G29" s="373">
        <f t="shared" si="2"/>
        <v>23860</v>
      </c>
      <c r="H29" s="373">
        <f t="shared" si="2"/>
        <v>0</v>
      </c>
      <c r="I29" s="373">
        <f t="shared" si="2"/>
        <v>0</v>
      </c>
      <c r="J29" s="373">
        <f t="shared" si="2"/>
        <v>19500</v>
      </c>
      <c r="K29" s="373">
        <f t="shared" si="2"/>
        <v>19500</v>
      </c>
      <c r="L29" s="373">
        <f t="shared" si="2"/>
        <v>10706</v>
      </c>
      <c r="M29" s="373">
        <f t="shared" si="2"/>
        <v>10706</v>
      </c>
      <c r="N29" s="373">
        <f t="shared" si="2"/>
        <v>15039</v>
      </c>
      <c r="O29" s="373">
        <f t="shared" si="2"/>
        <v>12484</v>
      </c>
      <c r="P29" s="373">
        <f t="shared" si="2"/>
        <v>1550</v>
      </c>
      <c r="Q29" s="373">
        <f t="shared" si="2"/>
        <v>2474</v>
      </c>
      <c r="R29" s="373">
        <f t="shared" si="2"/>
        <v>0</v>
      </c>
      <c r="S29" s="373">
        <f t="shared" si="2"/>
        <v>480</v>
      </c>
      <c r="T29" s="373">
        <f t="shared" si="2"/>
        <v>6440</v>
      </c>
      <c r="U29" s="373">
        <f t="shared" si="2"/>
        <v>32767</v>
      </c>
      <c r="V29" s="373">
        <v>85453</v>
      </c>
      <c r="W29" s="373">
        <f>SUM(W15:W28)</f>
        <v>112725</v>
      </c>
    </row>
    <row r="30" spans="1:23" ht="27.75" customHeight="1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</row>
    <row r="31" spans="1:23" ht="27.75" customHeight="1">
      <c r="A31" s="676" t="s">
        <v>449</v>
      </c>
      <c r="B31" s="677"/>
      <c r="C31" s="677"/>
      <c r="D31" s="678"/>
      <c r="E31" s="498"/>
      <c r="F31" s="498"/>
      <c r="G31" s="498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6"/>
      <c r="U31" s="376"/>
      <c r="V31" s="377"/>
      <c r="W31" s="377"/>
    </row>
    <row r="32" spans="1:23" ht="27.75" customHeight="1">
      <c r="A32" s="677"/>
      <c r="B32" s="677"/>
      <c r="C32" s="677"/>
      <c r="D32" s="678"/>
      <c r="E32" s="498"/>
      <c r="F32" s="498"/>
      <c r="G32" s="498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6"/>
      <c r="U32" s="376"/>
      <c r="V32" s="377"/>
      <c r="W32" s="377"/>
    </row>
    <row r="33" spans="1:23" s="251" customFormat="1" ht="27.75" customHeight="1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5"/>
      <c r="W33" s="375"/>
    </row>
    <row r="34" spans="1:23" ht="11.25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</row>
    <row r="35" spans="1:23" ht="11.25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</row>
  </sheetData>
  <sheetProtection/>
  <mergeCells count="31">
    <mergeCell ref="A31:G32"/>
    <mergeCell ref="P2:W2"/>
    <mergeCell ref="T10:U12"/>
    <mergeCell ref="V10:W12"/>
    <mergeCell ref="H13:I13"/>
    <mergeCell ref="N13:O13"/>
    <mergeCell ref="V13:W13"/>
    <mergeCell ref="P13:Q13"/>
    <mergeCell ref="R13:S13"/>
    <mergeCell ref="T13:U13"/>
    <mergeCell ref="N10:O12"/>
    <mergeCell ref="R10:S12"/>
    <mergeCell ref="A10:A14"/>
    <mergeCell ref="F10:G12"/>
    <mergeCell ref="F13:G13"/>
    <mergeCell ref="H10:I12"/>
    <mergeCell ref="J10:K12"/>
    <mergeCell ref="J13:K13"/>
    <mergeCell ref="L13:M13"/>
    <mergeCell ref="B10:C12"/>
    <mergeCell ref="D10:E12"/>
    <mergeCell ref="B13:C13"/>
    <mergeCell ref="D13:E13"/>
    <mergeCell ref="A1:W1"/>
    <mergeCell ref="A6:W6"/>
    <mergeCell ref="A7:W7"/>
    <mergeCell ref="A8:W8"/>
    <mergeCell ref="L10:M12"/>
    <mergeCell ref="P10:Q12"/>
    <mergeCell ref="A3:W3"/>
    <mergeCell ref="P4:W4"/>
  </mergeCells>
  <printOptions/>
  <pageMargins left="0.5905511811023623" right="0.1968503937007874" top="0.2362204724409449" bottom="0.3937007874015748" header="0.5118110236220472" footer="0.5118110236220472"/>
  <pageSetup horizontalDpi="600" verticalDpi="600" orientation="landscape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67"/>
  <sheetViews>
    <sheetView zoomScale="85" zoomScaleNormal="85" zoomScalePageLayoutView="0" workbookViewId="0" topLeftCell="A1">
      <selection activeCell="A8" sqref="A8"/>
    </sheetView>
  </sheetViews>
  <sheetFormatPr defaultColWidth="9.00390625" defaultRowHeight="12.75"/>
  <cols>
    <col min="1" max="1" width="74.125" style="0" customWidth="1"/>
    <col min="2" max="2" width="16.50390625" style="0" customWidth="1"/>
    <col min="3" max="3" width="19.375" style="0" customWidth="1"/>
    <col min="4" max="4" width="17.00390625" style="0" customWidth="1"/>
    <col min="5" max="5" width="13.625" style="0" customWidth="1"/>
  </cols>
  <sheetData>
    <row r="1" spans="1:5" ht="16.5" customHeight="1">
      <c r="A1" s="380"/>
      <c r="B1" s="393"/>
      <c r="C1" s="256"/>
      <c r="D1" s="495" t="s">
        <v>395</v>
      </c>
      <c r="E1" s="495"/>
    </row>
    <row r="2" spans="1:5" ht="18" customHeight="1">
      <c r="A2" s="381"/>
      <c r="B2" s="662" t="s">
        <v>450</v>
      </c>
      <c r="C2" s="498"/>
      <c r="D2" s="498"/>
      <c r="E2" s="498"/>
    </row>
    <row r="3" spans="1:5" ht="18" customHeight="1">
      <c r="A3" s="381"/>
      <c r="B3" s="393"/>
      <c r="C3" s="256"/>
      <c r="D3" s="495"/>
      <c r="E3" s="495"/>
    </row>
    <row r="4" spans="1:5" ht="21" customHeight="1">
      <c r="A4" s="381"/>
      <c r="B4" s="662"/>
      <c r="C4" s="498"/>
      <c r="D4" s="498"/>
      <c r="E4" s="498"/>
    </row>
    <row r="5" spans="1:5" ht="15.75">
      <c r="A5" s="663" t="s">
        <v>76</v>
      </c>
      <c r="B5" s="663"/>
      <c r="C5" s="498"/>
      <c r="D5" s="498"/>
      <c r="E5" s="498"/>
    </row>
    <row r="6" spans="1:5" ht="15.75">
      <c r="A6" s="663"/>
      <c r="B6" s="663"/>
      <c r="C6" s="28"/>
      <c r="D6" s="392"/>
      <c r="E6" s="392"/>
    </row>
    <row r="7" spans="1:6" ht="15.75">
      <c r="A7" s="663" t="s">
        <v>147</v>
      </c>
      <c r="B7" s="663"/>
      <c r="C7" s="498"/>
      <c r="D7" s="498"/>
      <c r="E7" s="498"/>
      <c r="F7" s="380"/>
    </row>
    <row r="8" spans="3:6" ht="12.75">
      <c r="C8" s="380"/>
      <c r="D8" s="380"/>
      <c r="E8" s="380"/>
      <c r="F8" s="380"/>
    </row>
    <row r="9" spans="1:6" ht="13.5" thickBot="1">
      <c r="A9" s="380"/>
      <c r="B9" s="380"/>
      <c r="C9" s="390"/>
      <c r="D9" s="390"/>
      <c r="E9" s="390" t="s">
        <v>251</v>
      </c>
      <c r="F9" s="380"/>
    </row>
    <row r="10" spans="1:6" ht="12.75">
      <c r="A10" s="664" t="s">
        <v>20</v>
      </c>
      <c r="B10" s="382" t="s">
        <v>323</v>
      </c>
      <c r="C10" s="382">
        <v>41365</v>
      </c>
      <c r="D10" s="382">
        <v>41426</v>
      </c>
      <c r="E10" s="380"/>
      <c r="F10" s="380"/>
    </row>
    <row r="11" spans="1:6" ht="12.75">
      <c r="A11" s="665"/>
      <c r="B11" s="383" t="s">
        <v>401</v>
      </c>
      <c r="C11" s="383" t="s">
        <v>403</v>
      </c>
      <c r="D11" s="383" t="s">
        <v>403</v>
      </c>
      <c r="E11" s="380"/>
      <c r="F11" s="380"/>
    </row>
    <row r="12" spans="1:6" ht="12.75">
      <c r="A12" s="665"/>
      <c r="B12" s="383" t="s">
        <v>402</v>
      </c>
      <c r="C12" s="383" t="s">
        <v>402</v>
      </c>
      <c r="D12" s="383" t="s">
        <v>402</v>
      </c>
      <c r="E12" s="380"/>
      <c r="F12" s="380"/>
    </row>
    <row r="13" spans="1:6" ht="12.75">
      <c r="A13" s="384" t="s">
        <v>148</v>
      </c>
      <c r="B13" s="385">
        <v>11722</v>
      </c>
      <c r="C13" s="385">
        <v>1463</v>
      </c>
      <c r="D13" s="385">
        <v>1463</v>
      </c>
      <c r="E13" s="380"/>
      <c r="F13" s="380"/>
    </row>
    <row r="14" spans="1:6" ht="12.75">
      <c r="A14" s="384" t="s">
        <v>385</v>
      </c>
      <c r="B14" s="386">
        <v>2300</v>
      </c>
      <c r="C14" s="386">
        <v>2300</v>
      </c>
      <c r="D14" s="386">
        <v>961</v>
      </c>
      <c r="E14" s="380"/>
      <c r="F14" s="380"/>
    </row>
    <row r="15" spans="1:6" ht="12.75">
      <c r="A15" s="384" t="s">
        <v>342</v>
      </c>
      <c r="B15" s="386">
        <v>1017</v>
      </c>
      <c r="C15" s="386">
        <v>1017</v>
      </c>
      <c r="D15" s="386">
        <v>1017</v>
      </c>
      <c r="E15" s="380"/>
      <c r="F15" s="380"/>
    </row>
    <row r="16" spans="1:6" ht="12.75">
      <c r="A16" s="384" t="s">
        <v>386</v>
      </c>
      <c r="B16" s="386">
        <v>0</v>
      </c>
      <c r="C16" s="386">
        <v>8431</v>
      </c>
      <c r="D16" s="386">
        <v>8414</v>
      </c>
      <c r="E16" s="380"/>
      <c r="F16" s="380"/>
    </row>
    <row r="17" spans="1:6" ht="12.75">
      <c r="A17" s="456" t="s">
        <v>428</v>
      </c>
      <c r="B17" s="386">
        <v>0</v>
      </c>
      <c r="C17" s="386">
        <v>0</v>
      </c>
      <c r="D17" s="386">
        <v>629</v>
      </c>
      <c r="E17" s="380"/>
      <c r="F17" s="380"/>
    </row>
    <row r="18" spans="1:6" ht="13.5" thickBot="1">
      <c r="A18" s="387" t="s">
        <v>14</v>
      </c>
      <c r="B18" s="388">
        <v>15039</v>
      </c>
      <c r="C18" s="388">
        <v>13211</v>
      </c>
      <c r="D18" s="388">
        <f>SUM(D13:D17)</f>
        <v>12484</v>
      </c>
      <c r="E18" s="380"/>
      <c r="F18" s="380"/>
    </row>
    <row r="19" spans="1:6" ht="12.75">
      <c r="A19" s="389"/>
      <c r="B19" s="391"/>
      <c r="C19" s="391"/>
      <c r="D19" s="391"/>
      <c r="E19" s="391"/>
      <c r="F19" s="380"/>
    </row>
    <row r="20" spans="1:6" ht="12.75">
      <c r="A20" s="676" t="s">
        <v>451</v>
      </c>
      <c r="B20" s="677"/>
      <c r="C20" s="677"/>
      <c r="D20" s="678"/>
      <c r="E20" s="391"/>
      <c r="F20" s="380"/>
    </row>
    <row r="21" spans="1:6" ht="12.75">
      <c r="A21" s="677"/>
      <c r="B21" s="677"/>
      <c r="C21" s="677"/>
      <c r="D21" s="678"/>
      <c r="E21" s="391"/>
      <c r="F21" s="380"/>
    </row>
    <row r="22" spans="1:5" ht="15.75">
      <c r="A22" s="49"/>
      <c r="B22" s="53"/>
      <c r="C22" s="567" t="s">
        <v>394</v>
      </c>
      <c r="D22" s="661"/>
      <c r="E22" s="567"/>
    </row>
    <row r="23" spans="1:5" ht="15.75">
      <c r="A23" s="49"/>
      <c r="B23" s="567" t="s">
        <v>396</v>
      </c>
      <c r="C23" s="661"/>
      <c r="D23" s="661"/>
      <c r="E23" s="661"/>
    </row>
    <row r="24" spans="1:5" ht="15.75">
      <c r="A24" s="49"/>
      <c r="B24" s="53"/>
      <c r="C24" s="567"/>
      <c r="D24" s="661"/>
      <c r="E24" s="567"/>
    </row>
    <row r="25" spans="1:5" ht="15.75">
      <c r="A25" s="49"/>
      <c r="B25" s="567"/>
      <c r="C25" s="661"/>
      <c r="D25" s="661"/>
      <c r="E25" s="661"/>
    </row>
    <row r="26" spans="1:5" ht="15.75">
      <c r="A26" s="497" t="s">
        <v>76</v>
      </c>
      <c r="B26" s="497"/>
      <c r="C26" s="497"/>
      <c r="D26" s="497"/>
      <c r="E26" s="497"/>
    </row>
    <row r="27" spans="1:5" ht="15.75">
      <c r="A27" s="497" t="s">
        <v>404</v>
      </c>
      <c r="B27" s="497"/>
      <c r="C27" s="497"/>
      <c r="D27" s="497"/>
      <c r="E27" s="497"/>
    </row>
    <row r="28" spans="1:5" ht="15.75">
      <c r="A28" s="497" t="s">
        <v>406</v>
      </c>
      <c r="B28" s="497"/>
      <c r="C28" s="497"/>
      <c r="D28" s="497"/>
      <c r="E28" s="497"/>
    </row>
    <row r="29" spans="3:5" ht="16.5" thickBot="1">
      <c r="C29" s="390" t="s">
        <v>251</v>
      </c>
      <c r="D29" s="514"/>
      <c r="E29" s="514"/>
    </row>
    <row r="30" spans="1:5" ht="12.75">
      <c r="A30" s="666" t="s">
        <v>20</v>
      </c>
      <c r="B30" s="204" t="s">
        <v>323</v>
      </c>
      <c r="C30" s="204" t="s">
        <v>323</v>
      </c>
      <c r="D30" s="401"/>
      <c r="E30" s="401"/>
    </row>
    <row r="31" spans="1:5" ht="12.75">
      <c r="A31" s="667"/>
      <c r="B31" s="205" t="s">
        <v>401</v>
      </c>
      <c r="C31" s="205" t="s">
        <v>403</v>
      </c>
      <c r="D31" s="402"/>
      <c r="E31" s="402"/>
    </row>
    <row r="32" spans="1:5" ht="12.75">
      <c r="A32" s="667"/>
      <c r="B32" s="205" t="s">
        <v>402</v>
      </c>
      <c r="C32" s="205" t="s">
        <v>402</v>
      </c>
      <c r="D32" s="402"/>
      <c r="E32" s="402"/>
    </row>
    <row r="33" spans="1:5" ht="12.75">
      <c r="A33" s="206" t="s">
        <v>276</v>
      </c>
      <c r="B33" s="150">
        <v>0</v>
      </c>
      <c r="C33" s="404">
        <v>0</v>
      </c>
      <c r="D33" s="297"/>
      <c r="E33" s="297"/>
    </row>
    <row r="34" spans="1:5" ht="12.75">
      <c r="A34" s="206" t="s">
        <v>277</v>
      </c>
      <c r="B34" s="150">
        <v>0</v>
      </c>
      <c r="C34" s="404">
        <v>0</v>
      </c>
      <c r="D34" s="297"/>
      <c r="E34" s="297"/>
    </row>
    <row r="35" spans="1:5" ht="12.75">
      <c r="A35" s="206" t="s">
        <v>149</v>
      </c>
      <c r="B35" s="207"/>
      <c r="C35" s="405">
        <f>Támogatások!E20</f>
        <v>0</v>
      </c>
      <c r="D35" s="397"/>
      <c r="E35" s="397"/>
    </row>
    <row r="36" spans="1:5" ht="12.75">
      <c r="A36" s="208" t="s">
        <v>245</v>
      </c>
      <c r="B36" s="209">
        <f>SUM(B33:B35)</f>
        <v>0</v>
      </c>
      <c r="C36" s="209">
        <f>SUM(C33:C35)</f>
        <v>0</v>
      </c>
      <c r="D36" s="49"/>
      <c r="E36" s="49"/>
    </row>
    <row r="37" spans="1:5" ht="12.75">
      <c r="A37" s="149" t="s">
        <v>427</v>
      </c>
      <c r="B37" s="150">
        <v>0</v>
      </c>
      <c r="C37" s="212">
        <v>480</v>
      </c>
      <c r="D37" s="297"/>
      <c r="E37" s="297"/>
    </row>
    <row r="38" spans="1:5" ht="16.5" thickBot="1">
      <c r="A38" s="210" t="s">
        <v>246</v>
      </c>
      <c r="B38" s="211">
        <f>SUM(B37)</f>
        <v>0</v>
      </c>
      <c r="C38" s="406">
        <f>SUM(C37)</f>
        <v>480</v>
      </c>
      <c r="D38" s="92"/>
      <c r="E38" s="92"/>
    </row>
    <row r="39" spans="1:5" ht="16.5" thickBot="1">
      <c r="A39" s="202" t="s">
        <v>14</v>
      </c>
      <c r="B39" s="203">
        <f>B36+B38</f>
        <v>0</v>
      </c>
      <c r="C39" s="203">
        <f>C36+C38</f>
        <v>480</v>
      </c>
      <c r="D39" s="92"/>
      <c r="E39" s="92"/>
    </row>
    <row r="40" spans="1:4" ht="15.75">
      <c r="A40" s="92"/>
      <c r="B40" s="93"/>
      <c r="C40" s="93"/>
      <c r="D40" s="93"/>
    </row>
    <row r="41" spans="1:4" ht="15.75">
      <c r="A41" s="679" t="s">
        <v>452</v>
      </c>
      <c r="B41" s="92"/>
      <c r="C41" s="93"/>
      <c r="D41" s="93"/>
    </row>
    <row r="42" spans="1:5" ht="15.75">
      <c r="A42" s="567" t="s">
        <v>256</v>
      </c>
      <c r="B42" s="567"/>
      <c r="C42" s="567"/>
      <c r="D42" s="567"/>
      <c r="E42" s="567"/>
    </row>
    <row r="43" spans="1:5" ht="15.75">
      <c r="A43" s="53"/>
      <c r="B43" s="567" t="s">
        <v>396</v>
      </c>
      <c r="C43" s="661"/>
      <c r="D43" s="661"/>
      <c r="E43" s="661"/>
    </row>
    <row r="44" spans="1:5" ht="15.75">
      <c r="A44" s="567"/>
      <c r="B44" s="567"/>
      <c r="C44" s="567"/>
      <c r="D44" s="567"/>
      <c r="E44" s="567"/>
    </row>
    <row r="45" spans="1:5" ht="15.75">
      <c r="A45" s="53"/>
      <c r="B45" s="567"/>
      <c r="C45" s="661"/>
      <c r="D45" s="661"/>
      <c r="E45" s="661"/>
    </row>
    <row r="46" spans="1:5" ht="15.75">
      <c r="A46" s="497" t="s">
        <v>76</v>
      </c>
      <c r="B46" s="497"/>
      <c r="C46" s="497"/>
      <c r="D46" s="497"/>
      <c r="E46" s="497"/>
    </row>
    <row r="47" spans="1:5" ht="15.75">
      <c r="A47" s="497" t="s">
        <v>150</v>
      </c>
      <c r="B47" s="497"/>
      <c r="C47" s="497"/>
      <c r="D47" s="497"/>
      <c r="E47" s="497"/>
    </row>
    <row r="48" spans="1:5" ht="15.75">
      <c r="A48" s="497" t="s">
        <v>405</v>
      </c>
      <c r="B48" s="497"/>
      <c r="C48" s="497"/>
      <c r="D48" s="497"/>
      <c r="E48" s="497"/>
    </row>
    <row r="49" spans="1:5" ht="16.5" thickBot="1">
      <c r="A49" s="26"/>
      <c r="B49" s="26"/>
      <c r="C49" s="390" t="s">
        <v>251</v>
      </c>
      <c r="D49" s="668"/>
      <c r="E49" s="668"/>
    </row>
    <row r="50" spans="1:5" ht="12.75">
      <c r="A50" s="666" t="s">
        <v>20</v>
      </c>
      <c r="B50" s="204" t="s">
        <v>323</v>
      </c>
      <c r="C50" s="204" t="s">
        <v>323</v>
      </c>
      <c r="D50" s="401"/>
      <c r="E50" s="401"/>
    </row>
    <row r="51" spans="1:5" ht="12.75">
      <c r="A51" s="667"/>
      <c r="B51" s="205" t="s">
        <v>401</v>
      </c>
      <c r="C51" s="205" t="s">
        <v>403</v>
      </c>
      <c r="D51" s="402"/>
      <c r="E51" s="402"/>
    </row>
    <row r="52" spans="1:5" ht="12.75">
      <c r="A52" s="667"/>
      <c r="B52" s="205" t="s">
        <v>402</v>
      </c>
      <c r="C52" s="205" t="s">
        <v>402</v>
      </c>
      <c r="D52" s="402"/>
      <c r="E52" s="402"/>
    </row>
    <row r="53" spans="1:5" ht="12.75">
      <c r="A53" s="149" t="s">
        <v>267</v>
      </c>
      <c r="B53" s="212"/>
      <c r="C53" s="212"/>
      <c r="D53" s="297"/>
      <c r="E53" s="297"/>
    </row>
    <row r="54" spans="1:5" ht="12.75">
      <c r="A54" s="149" t="s">
        <v>268</v>
      </c>
      <c r="B54" s="212">
        <v>20</v>
      </c>
      <c r="C54" s="212">
        <v>282</v>
      </c>
      <c r="D54" s="297"/>
      <c r="E54" s="297"/>
    </row>
    <row r="55" spans="1:5" ht="12.75">
      <c r="A55" s="149" t="s">
        <v>269</v>
      </c>
      <c r="B55" s="212">
        <f>440+82</f>
        <v>522</v>
      </c>
      <c r="C55" s="212">
        <v>1184</v>
      </c>
      <c r="D55" s="297"/>
      <c r="E55" s="297"/>
    </row>
    <row r="56" spans="1:5" ht="12.75">
      <c r="A56" s="149" t="s">
        <v>270</v>
      </c>
      <c r="B56" s="212">
        <v>0</v>
      </c>
      <c r="C56" s="212">
        <v>0</v>
      </c>
      <c r="D56" s="297"/>
      <c r="E56" s="297"/>
    </row>
    <row r="57" spans="1:5" ht="12.75">
      <c r="A57" s="149" t="s">
        <v>321</v>
      </c>
      <c r="B57" s="212"/>
      <c r="C57" s="212"/>
      <c r="D57" s="297"/>
      <c r="E57" s="297"/>
    </row>
    <row r="58" spans="1:5" ht="12.75">
      <c r="A58" s="149" t="s">
        <v>324</v>
      </c>
      <c r="B58" s="212">
        <v>55</v>
      </c>
      <c r="C58" s="212">
        <v>55</v>
      </c>
      <c r="D58" s="297"/>
      <c r="E58" s="297"/>
    </row>
    <row r="59" spans="1:5" ht="12.75">
      <c r="A59" s="149" t="s">
        <v>325</v>
      </c>
      <c r="B59" s="212">
        <v>283</v>
      </c>
      <c r="C59" s="212">
        <v>283</v>
      </c>
      <c r="D59" s="297"/>
      <c r="E59" s="297"/>
    </row>
    <row r="60" spans="1:5" ht="12.75">
      <c r="A60" s="149" t="s">
        <v>271</v>
      </c>
      <c r="B60" s="212">
        <v>100</v>
      </c>
      <c r="C60" s="212">
        <v>100</v>
      </c>
      <c r="D60" s="297"/>
      <c r="E60" s="297"/>
    </row>
    <row r="61" spans="1:5" ht="12.75">
      <c r="A61" s="149" t="s">
        <v>272</v>
      </c>
      <c r="B61" s="212">
        <v>220</v>
      </c>
      <c r="C61" s="212">
        <v>220</v>
      </c>
      <c r="D61" s="297"/>
      <c r="E61" s="297"/>
    </row>
    <row r="62" spans="1:5" ht="12.75">
      <c r="A62" s="149" t="s">
        <v>273</v>
      </c>
      <c r="B62" s="212">
        <v>150</v>
      </c>
      <c r="C62" s="212">
        <v>150</v>
      </c>
      <c r="D62" s="297"/>
      <c r="E62" s="297"/>
    </row>
    <row r="63" spans="1:5" ht="12.75">
      <c r="A63" s="149" t="s">
        <v>274</v>
      </c>
      <c r="B63" s="212">
        <v>200</v>
      </c>
      <c r="C63" s="212">
        <v>200</v>
      </c>
      <c r="D63" s="297"/>
      <c r="E63" s="297"/>
    </row>
    <row r="64" spans="1:5" ht="12.75">
      <c r="A64" s="149" t="s">
        <v>275</v>
      </c>
      <c r="B64" s="212">
        <v>0</v>
      </c>
      <c r="C64" s="212">
        <v>0</v>
      </c>
      <c r="D64" s="297"/>
      <c r="E64" s="297"/>
    </row>
    <row r="65" spans="1:5" ht="13.5" thickBot="1">
      <c r="A65" s="213" t="s">
        <v>151</v>
      </c>
      <c r="B65" s="214">
        <f>SUM(B53:B64)</f>
        <v>1550</v>
      </c>
      <c r="C65" s="214">
        <f>SUM(C53:C64)</f>
        <v>2474</v>
      </c>
      <c r="D65" s="403"/>
      <c r="E65" s="403"/>
    </row>
    <row r="66" spans="4:5" ht="12.75">
      <c r="D66" s="297"/>
      <c r="E66" s="297"/>
    </row>
    <row r="67" ht="12.75">
      <c r="A67" t="s">
        <v>453</v>
      </c>
    </row>
  </sheetData>
  <sheetProtection/>
  <mergeCells count="27">
    <mergeCell ref="A46:E46"/>
    <mergeCell ref="A50:A52"/>
    <mergeCell ref="A30:A32"/>
    <mergeCell ref="A47:E47"/>
    <mergeCell ref="A48:E48"/>
    <mergeCell ref="D49:E49"/>
    <mergeCell ref="B43:E43"/>
    <mergeCell ref="A44:E44"/>
    <mergeCell ref="B45:E45"/>
    <mergeCell ref="A28:E28"/>
    <mergeCell ref="D29:E29"/>
    <mergeCell ref="A42:E42"/>
    <mergeCell ref="A26:E26"/>
    <mergeCell ref="A27:E27"/>
    <mergeCell ref="D1:E1"/>
    <mergeCell ref="A6:B6"/>
    <mergeCell ref="A10:A12"/>
    <mergeCell ref="B2:E2"/>
    <mergeCell ref="A5:E5"/>
    <mergeCell ref="A7:E7"/>
    <mergeCell ref="C24:E24"/>
    <mergeCell ref="B25:E25"/>
    <mergeCell ref="D3:E3"/>
    <mergeCell ref="B4:E4"/>
    <mergeCell ref="C22:E22"/>
    <mergeCell ref="B23:E23"/>
    <mergeCell ref="A20:D21"/>
  </mergeCells>
  <printOptions/>
  <pageMargins left="0" right="0" top="0.3937007874015748" bottom="0.3937007874015748" header="0.5118110236220472" footer="0.5118110236220472"/>
  <pageSetup horizontalDpi="600" verticalDpi="600" orientation="portrait" paperSize="8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G28"/>
  <sheetViews>
    <sheetView zoomScalePageLayoutView="0" workbookViewId="0" topLeftCell="A1">
      <selection activeCell="H29" sqref="H29"/>
    </sheetView>
  </sheetViews>
  <sheetFormatPr defaultColWidth="9.00390625" defaultRowHeight="12.75"/>
  <cols>
    <col min="2" max="2" width="8.875" style="0" customWidth="1"/>
    <col min="3" max="3" width="44.00390625" style="0" bestFit="1" customWidth="1"/>
    <col min="4" max="4" width="15.50390625" style="0" bestFit="1" customWidth="1"/>
    <col min="5" max="5" width="14.625" style="0" customWidth="1"/>
    <col min="6" max="6" width="12.50390625" style="0" customWidth="1"/>
    <col min="7" max="7" width="14.375" style="0" bestFit="1" customWidth="1"/>
  </cols>
  <sheetData>
    <row r="2" spans="4:7" ht="14.25" customHeight="1">
      <c r="D2" s="395"/>
      <c r="E2" s="495" t="s">
        <v>397</v>
      </c>
      <c r="F2" s="495"/>
      <c r="G2" s="395"/>
    </row>
    <row r="3" spans="4:7" ht="14.25" customHeight="1">
      <c r="D3" s="669" t="s">
        <v>396</v>
      </c>
      <c r="E3" s="483"/>
      <c r="F3" s="483"/>
      <c r="G3" s="395"/>
    </row>
    <row r="4" spans="4:7" ht="19.5" customHeight="1">
      <c r="D4" s="483"/>
      <c r="E4" s="483"/>
      <c r="F4" s="483"/>
      <c r="G4" s="193"/>
    </row>
    <row r="5" spans="4:7" ht="14.25" customHeight="1">
      <c r="D5" s="395"/>
      <c r="E5" s="495"/>
      <c r="F5" s="495"/>
      <c r="G5" s="193"/>
    </row>
    <row r="6" spans="4:7" ht="14.25" customHeight="1">
      <c r="D6" s="669"/>
      <c r="E6" s="483"/>
      <c r="F6" s="483"/>
      <c r="G6" s="193"/>
    </row>
    <row r="7" spans="4:6" ht="12.75">
      <c r="D7" s="483"/>
      <c r="E7" s="483"/>
      <c r="F7" s="483"/>
    </row>
    <row r="8" spans="2:7" ht="15.75">
      <c r="B8" s="497" t="s">
        <v>76</v>
      </c>
      <c r="C8" s="497"/>
      <c r="D8" s="497"/>
      <c r="E8" s="497"/>
      <c r="F8" s="497"/>
      <c r="G8" s="497"/>
    </row>
    <row r="9" spans="2:7" ht="15.75">
      <c r="B9" s="497"/>
      <c r="C9" s="497"/>
      <c r="D9" s="497"/>
      <c r="E9" s="497"/>
      <c r="F9" s="497"/>
      <c r="G9" s="497"/>
    </row>
    <row r="10" spans="2:7" ht="15.75">
      <c r="B10" s="60"/>
      <c r="C10" s="60"/>
      <c r="D10" s="60"/>
      <c r="E10" s="60"/>
      <c r="F10" s="60"/>
      <c r="G10" s="91"/>
    </row>
    <row r="11" spans="2:7" ht="15.75">
      <c r="B11" s="497" t="s">
        <v>372</v>
      </c>
      <c r="C11" s="497"/>
      <c r="D11" s="497"/>
      <c r="E11" s="497"/>
      <c r="F11" s="497"/>
      <c r="G11" s="497"/>
    </row>
    <row r="12" spans="2:7" ht="15.75">
      <c r="B12" s="60"/>
      <c r="C12" s="60"/>
      <c r="D12" s="60"/>
      <c r="E12" s="60"/>
      <c r="F12" s="60"/>
      <c r="G12" s="91"/>
    </row>
    <row r="13" spans="2:7" ht="15.75">
      <c r="B13" s="60"/>
      <c r="C13" s="60"/>
      <c r="D13" s="60"/>
      <c r="E13" s="60"/>
      <c r="F13" s="60"/>
      <c r="G13" s="91"/>
    </row>
    <row r="14" spans="2:7" ht="15.75">
      <c r="B14" s="60"/>
      <c r="C14" s="60"/>
      <c r="D14" s="60"/>
      <c r="E14" s="53" t="s">
        <v>251</v>
      </c>
      <c r="F14" s="672"/>
      <c r="G14" s="672"/>
    </row>
    <row r="15" spans="2:7" ht="48">
      <c r="B15" s="194" t="s">
        <v>31</v>
      </c>
      <c r="C15" s="136" t="s">
        <v>73</v>
      </c>
      <c r="D15" s="135" t="s">
        <v>399</v>
      </c>
      <c r="E15" s="135" t="s">
        <v>400</v>
      </c>
      <c r="F15" s="398"/>
      <c r="G15" s="398"/>
    </row>
    <row r="16" spans="2:7" ht="15.75" customHeight="1">
      <c r="B16" s="196"/>
      <c r="C16" s="396" t="s">
        <v>20</v>
      </c>
      <c r="D16" s="197"/>
      <c r="E16" s="197"/>
      <c r="F16" s="399"/>
      <c r="G16" s="399"/>
    </row>
    <row r="17" spans="2:7" ht="15.75" customHeight="1">
      <c r="B17" s="195" t="s">
        <v>2</v>
      </c>
      <c r="C17" s="23" t="s">
        <v>276</v>
      </c>
      <c r="D17" s="90">
        <v>0</v>
      </c>
      <c r="E17" s="90">
        <v>0</v>
      </c>
      <c r="F17" s="297"/>
      <c r="G17" s="297"/>
    </row>
    <row r="18" spans="2:7" ht="15.75" customHeight="1">
      <c r="B18" s="103" t="s">
        <v>3</v>
      </c>
      <c r="C18" s="23" t="s">
        <v>277</v>
      </c>
      <c r="D18" s="90">
        <v>0</v>
      </c>
      <c r="E18" s="90">
        <v>0</v>
      </c>
      <c r="F18" s="297"/>
      <c r="G18" s="297"/>
    </row>
    <row r="19" spans="2:7" ht="15.75" customHeight="1">
      <c r="B19" s="103" t="s">
        <v>4</v>
      </c>
      <c r="C19" s="23" t="s">
        <v>426</v>
      </c>
      <c r="D19" s="90"/>
      <c r="E19" s="90">
        <v>480</v>
      </c>
      <c r="F19" s="297"/>
      <c r="G19" s="297"/>
    </row>
    <row r="20" spans="2:7" ht="15.75" customHeight="1">
      <c r="B20" s="103" t="s">
        <v>5</v>
      </c>
      <c r="C20" s="23" t="s">
        <v>287</v>
      </c>
      <c r="D20" s="157"/>
      <c r="E20" s="157"/>
      <c r="F20" s="397"/>
      <c r="G20" s="397"/>
    </row>
    <row r="21" spans="2:7" ht="15.75" customHeight="1">
      <c r="B21" s="103"/>
      <c r="C21" s="138" t="s">
        <v>245</v>
      </c>
      <c r="D21" s="138">
        <f>SUM(D17:D20)</f>
        <v>0</v>
      </c>
      <c r="E21" s="138">
        <f>SUM(E17:E20)</f>
        <v>480</v>
      </c>
      <c r="F21" s="49"/>
      <c r="G21" s="49"/>
    </row>
    <row r="22" spans="2:7" ht="15.75" customHeight="1">
      <c r="B22" s="82"/>
      <c r="C22" s="83"/>
      <c r="D22" s="83"/>
      <c r="E22" s="400"/>
      <c r="F22" s="400"/>
      <c r="G22" s="297"/>
    </row>
    <row r="23" spans="2:7" ht="15.75" customHeight="1">
      <c r="B23" s="670" t="s">
        <v>398</v>
      </c>
      <c r="C23" s="671"/>
      <c r="D23" s="671"/>
      <c r="E23" s="671"/>
      <c r="F23" s="671"/>
      <c r="G23" s="671"/>
    </row>
    <row r="24" spans="1:6" ht="15.75" customHeight="1">
      <c r="A24" s="472"/>
      <c r="B24" s="680" t="s">
        <v>454</v>
      </c>
      <c r="C24" s="83"/>
      <c r="D24" s="83"/>
      <c r="E24" s="84"/>
      <c r="F24" s="84"/>
    </row>
    <row r="25" spans="2:6" ht="15.75" customHeight="1">
      <c r="B25" s="146"/>
      <c r="C25" s="146"/>
      <c r="D25" s="146"/>
      <c r="E25" s="146"/>
      <c r="F25" s="86"/>
    </row>
    <row r="26" spans="2:6" ht="15.75" customHeight="1">
      <c r="B26" s="87"/>
      <c r="C26" s="88"/>
      <c r="D26" s="83"/>
      <c r="E26" s="89"/>
      <c r="F26" s="89"/>
    </row>
    <row r="27" spans="2:6" ht="15.75" customHeight="1">
      <c r="B27" s="82"/>
      <c r="C27" s="83"/>
      <c r="D27" s="83"/>
      <c r="E27" s="84"/>
      <c r="F27" s="84"/>
    </row>
    <row r="28" spans="2:6" ht="15.75" customHeight="1">
      <c r="B28" s="82"/>
      <c r="C28" s="83"/>
      <c r="D28" s="83"/>
      <c r="E28" s="84"/>
      <c r="F28" s="84"/>
    </row>
  </sheetData>
  <sheetProtection/>
  <mergeCells count="9">
    <mergeCell ref="E2:F2"/>
    <mergeCell ref="D3:F4"/>
    <mergeCell ref="B23:G23"/>
    <mergeCell ref="F14:G14"/>
    <mergeCell ref="B8:G8"/>
    <mergeCell ref="B9:G9"/>
    <mergeCell ref="B11:G11"/>
    <mergeCell ref="E5:F5"/>
    <mergeCell ref="D6:F7"/>
  </mergeCells>
  <printOptions horizontalCentered="1"/>
  <pageMargins left="0.3937007874015748" right="0.3937007874015748" top="1.5748031496062993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0"/>
  <sheetViews>
    <sheetView view="pageLayout" workbookViewId="0" topLeftCell="A31">
      <selection activeCell="A113" sqref="A113:D114"/>
    </sheetView>
  </sheetViews>
  <sheetFormatPr defaultColWidth="9.00390625" defaultRowHeight="12.75"/>
  <cols>
    <col min="1" max="1" width="6.625" style="0" bestFit="1" customWidth="1"/>
    <col min="2" max="2" width="51.125" style="0" customWidth="1"/>
    <col min="3" max="4" width="14.625" style="0" customWidth="1"/>
    <col min="5" max="5" width="16.00390625" style="0" customWidth="1"/>
    <col min="6" max="6" width="14.375" style="0" customWidth="1"/>
  </cols>
  <sheetData>
    <row r="1" spans="1:6" ht="12.75">
      <c r="A1" s="479" t="s">
        <v>258</v>
      </c>
      <c r="B1" s="479"/>
      <c r="C1" s="481" t="s">
        <v>430</v>
      </c>
      <c r="D1" s="482"/>
      <c r="E1" s="482"/>
      <c r="F1" s="483"/>
    </row>
    <row r="2" spans="1:6" ht="12.75">
      <c r="A2" s="257"/>
      <c r="B2" s="257"/>
      <c r="C2" s="482"/>
      <c r="D2" s="482"/>
      <c r="E2" s="482"/>
      <c r="F2" s="483"/>
    </row>
    <row r="3" spans="1:6" ht="12.75">
      <c r="A3" s="257"/>
      <c r="B3" s="257"/>
      <c r="C3" s="673"/>
      <c r="D3" s="674"/>
      <c r="E3" s="674"/>
      <c r="F3" s="675"/>
    </row>
    <row r="4" spans="1:6" ht="12.75">
      <c r="A4" s="257"/>
      <c r="B4" s="257"/>
      <c r="C4" s="674"/>
      <c r="D4" s="674"/>
      <c r="E4" s="674"/>
      <c r="F4" s="675"/>
    </row>
    <row r="5" spans="1:6" ht="12.75" customHeight="1">
      <c r="A5" s="257"/>
      <c r="B5" s="257"/>
      <c r="C5" s="418"/>
      <c r="D5" s="418"/>
      <c r="E5" s="418"/>
      <c r="F5" s="419"/>
    </row>
    <row r="6" spans="1:6" ht="31.5">
      <c r="A6" s="147" t="s">
        <v>31</v>
      </c>
      <c r="B6" s="147" t="s">
        <v>1</v>
      </c>
      <c r="C6" s="147" t="s">
        <v>387</v>
      </c>
      <c r="D6" s="147" t="s">
        <v>388</v>
      </c>
      <c r="E6" s="258"/>
      <c r="F6" s="280"/>
    </row>
    <row r="7" spans="1:6" ht="12.75">
      <c r="A7" s="181">
        <v>1</v>
      </c>
      <c r="B7" s="182">
        <v>2</v>
      </c>
      <c r="C7" s="182"/>
      <c r="D7" s="182" t="s">
        <v>391</v>
      </c>
      <c r="E7" s="258"/>
      <c r="F7" s="280"/>
    </row>
    <row r="8" spans="1:6" ht="12.75">
      <c r="A8" s="111" t="s">
        <v>199</v>
      </c>
      <c r="B8" s="111" t="s">
        <v>229</v>
      </c>
      <c r="C8" s="259">
        <v>24800</v>
      </c>
      <c r="D8" s="259">
        <v>25280</v>
      </c>
      <c r="E8" s="258"/>
      <c r="F8" s="282"/>
    </row>
    <row r="9" spans="1:6" ht="12.75">
      <c r="A9" s="112">
        <v>1</v>
      </c>
      <c r="B9" s="112" t="s">
        <v>311</v>
      </c>
      <c r="C9" s="260">
        <v>2696</v>
      </c>
      <c r="D9" s="260">
        <v>3176</v>
      </c>
      <c r="E9" s="258"/>
      <c r="F9" s="284"/>
    </row>
    <row r="10" spans="1:6" ht="12.75">
      <c r="A10" s="112">
        <v>2</v>
      </c>
      <c r="B10" s="112" t="s">
        <v>208</v>
      </c>
      <c r="C10" s="261">
        <v>22104</v>
      </c>
      <c r="D10" s="261">
        <v>22104</v>
      </c>
      <c r="E10" s="258"/>
      <c r="F10" s="282"/>
    </row>
    <row r="11" spans="1:6" ht="12.75">
      <c r="A11" s="179"/>
      <c r="B11" s="112" t="s">
        <v>200</v>
      </c>
      <c r="C11" s="262">
        <v>19328</v>
      </c>
      <c r="D11" s="262">
        <v>19328</v>
      </c>
      <c r="E11" s="258"/>
      <c r="F11" s="281"/>
    </row>
    <row r="12" spans="1:6" ht="12.75">
      <c r="A12" s="179"/>
      <c r="B12" s="112" t="s">
        <v>310</v>
      </c>
      <c r="C12" s="260"/>
      <c r="D12" s="260"/>
      <c r="E12" s="258"/>
      <c r="F12" s="284"/>
    </row>
    <row r="13" spans="1:6" ht="12.75">
      <c r="A13" s="179"/>
      <c r="B13" s="112" t="s">
        <v>166</v>
      </c>
      <c r="C13" s="260">
        <v>1549</v>
      </c>
      <c r="D13" s="260">
        <v>1549</v>
      </c>
      <c r="E13" s="258"/>
      <c r="F13" s="284"/>
    </row>
    <row r="14" spans="1:6" ht="12.75">
      <c r="A14" s="179"/>
      <c r="B14" s="113" t="s">
        <v>167</v>
      </c>
      <c r="C14" s="260">
        <v>17128</v>
      </c>
      <c r="D14" s="260">
        <v>17128</v>
      </c>
      <c r="E14" s="258"/>
      <c r="F14" s="284"/>
    </row>
    <row r="15" spans="1:6" ht="12.75">
      <c r="A15" s="179"/>
      <c r="B15" s="113" t="s">
        <v>201</v>
      </c>
      <c r="C15" s="260">
        <v>302</v>
      </c>
      <c r="D15" s="260">
        <v>302</v>
      </c>
      <c r="E15" s="258"/>
      <c r="F15" s="284"/>
    </row>
    <row r="16" spans="1:6" ht="12.75">
      <c r="A16" s="179"/>
      <c r="B16" s="113" t="s">
        <v>202</v>
      </c>
      <c r="C16" s="260">
        <v>234</v>
      </c>
      <c r="D16" s="260">
        <v>234</v>
      </c>
      <c r="E16" s="258"/>
      <c r="F16" s="284"/>
    </row>
    <row r="17" spans="1:6" ht="12.75">
      <c r="A17" s="179"/>
      <c r="B17" s="113" t="s">
        <v>203</v>
      </c>
      <c r="C17" s="260">
        <v>115</v>
      </c>
      <c r="D17" s="260">
        <v>115</v>
      </c>
      <c r="E17" s="258"/>
      <c r="F17" s="284"/>
    </row>
    <row r="18" spans="1:6" ht="12.75">
      <c r="A18" s="179"/>
      <c r="B18" s="113" t="s">
        <v>204</v>
      </c>
      <c r="C18" s="262">
        <v>2776</v>
      </c>
      <c r="D18" s="262">
        <v>2776</v>
      </c>
      <c r="E18" s="258"/>
      <c r="F18" s="281"/>
    </row>
    <row r="19" spans="1:6" ht="12.75">
      <c r="A19" s="179"/>
      <c r="B19" s="113" t="s">
        <v>205</v>
      </c>
      <c r="C19" s="263">
        <v>0</v>
      </c>
      <c r="D19" s="263">
        <v>0</v>
      </c>
      <c r="E19" s="258"/>
      <c r="F19" s="285"/>
    </row>
    <row r="20" spans="1:6" ht="12.75">
      <c r="A20" s="179"/>
      <c r="B20" s="113" t="s">
        <v>343</v>
      </c>
      <c r="C20" s="260">
        <v>2776</v>
      </c>
      <c r="D20" s="260">
        <v>2776</v>
      </c>
      <c r="E20" s="258"/>
      <c r="F20" s="284"/>
    </row>
    <row r="21" spans="1:6" ht="12.75">
      <c r="A21" s="111" t="s">
        <v>206</v>
      </c>
      <c r="B21" s="111" t="s">
        <v>232</v>
      </c>
      <c r="C21" s="259">
        <v>15947</v>
      </c>
      <c r="D21" s="259">
        <v>15470</v>
      </c>
      <c r="E21" s="258"/>
      <c r="F21" s="282"/>
    </row>
    <row r="22" spans="1:6" ht="12.75">
      <c r="A22" s="114" t="s">
        <v>2</v>
      </c>
      <c r="B22" s="114" t="s">
        <v>207</v>
      </c>
      <c r="C22" s="260">
        <v>15947</v>
      </c>
      <c r="D22" s="260">
        <v>15333</v>
      </c>
      <c r="E22" s="258"/>
      <c r="F22" s="286"/>
    </row>
    <row r="23" spans="1:6" ht="12.75">
      <c r="A23" s="179"/>
      <c r="B23" s="113" t="s">
        <v>278</v>
      </c>
      <c r="C23" s="260">
        <v>0</v>
      </c>
      <c r="D23" s="260">
        <v>0</v>
      </c>
      <c r="E23" s="258"/>
      <c r="F23" s="286"/>
    </row>
    <row r="24" spans="1:6" ht="12.75">
      <c r="A24" s="179"/>
      <c r="B24" s="113" t="s">
        <v>281</v>
      </c>
      <c r="C24" s="260"/>
      <c r="D24" s="260"/>
      <c r="E24" s="258"/>
      <c r="F24" s="286"/>
    </row>
    <row r="25" spans="1:6" ht="12.75">
      <c r="A25" s="179"/>
      <c r="B25" s="113" t="s">
        <v>389</v>
      </c>
      <c r="C25" s="260"/>
      <c r="D25" s="260"/>
      <c r="E25" s="258"/>
      <c r="F25" s="286"/>
    </row>
    <row r="26" spans="1:6" ht="12.75">
      <c r="A26" s="179"/>
      <c r="B26" s="113" t="s">
        <v>390</v>
      </c>
      <c r="C26" s="260"/>
      <c r="D26" s="260">
        <v>137</v>
      </c>
      <c r="E26" s="258"/>
      <c r="F26" s="286"/>
    </row>
    <row r="27" spans="1:6" ht="12.75">
      <c r="A27" s="111" t="s">
        <v>213</v>
      </c>
      <c r="B27" s="111" t="s">
        <v>210</v>
      </c>
      <c r="C27" s="148">
        <v>0</v>
      </c>
      <c r="D27" s="148">
        <v>0</v>
      </c>
      <c r="E27" s="258"/>
      <c r="F27" s="286"/>
    </row>
    <row r="28" spans="1:6" ht="12.75">
      <c r="A28" s="179"/>
      <c r="B28" s="113" t="s">
        <v>168</v>
      </c>
      <c r="C28" s="264">
        <v>0</v>
      </c>
      <c r="D28" s="264">
        <v>0</v>
      </c>
      <c r="E28" s="258"/>
      <c r="F28" s="286"/>
    </row>
    <row r="29" spans="1:6" ht="12.75">
      <c r="A29" s="111" t="s">
        <v>209</v>
      </c>
      <c r="B29" s="111" t="s">
        <v>230</v>
      </c>
      <c r="C29" s="259">
        <v>10706</v>
      </c>
      <c r="D29" s="259">
        <v>13197</v>
      </c>
      <c r="E29" s="258"/>
      <c r="F29" s="286"/>
    </row>
    <row r="30" spans="1:6" ht="12.75">
      <c r="A30" s="179" t="s">
        <v>2</v>
      </c>
      <c r="B30" s="115" t="s">
        <v>234</v>
      </c>
      <c r="C30" s="260"/>
      <c r="D30" s="260">
        <v>2491</v>
      </c>
      <c r="E30" s="258"/>
      <c r="F30" s="286"/>
    </row>
    <row r="31" spans="1:6" ht="12.75">
      <c r="A31" s="179"/>
      <c r="B31" s="116" t="s">
        <v>304</v>
      </c>
      <c r="C31" s="260"/>
      <c r="D31" s="260"/>
      <c r="E31" s="258"/>
      <c r="F31" s="282"/>
    </row>
    <row r="32" spans="1:6" ht="12.75">
      <c r="A32" s="179"/>
      <c r="B32" s="116" t="s">
        <v>418</v>
      </c>
      <c r="C32" s="260"/>
      <c r="D32" s="260">
        <v>889</v>
      </c>
      <c r="E32" s="258"/>
      <c r="F32" s="287"/>
    </row>
    <row r="33" spans="1:6" ht="12.75">
      <c r="A33" s="179"/>
      <c r="B33" s="116" t="s">
        <v>341</v>
      </c>
      <c r="C33" s="260"/>
      <c r="D33" s="260">
        <v>982</v>
      </c>
      <c r="E33" s="258"/>
      <c r="F33" s="282"/>
    </row>
    <row r="34" spans="1:6" ht="12.75">
      <c r="A34" s="179"/>
      <c r="B34" s="116" t="s">
        <v>417</v>
      </c>
      <c r="C34" s="260"/>
      <c r="D34" s="260">
        <v>620</v>
      </c>
      <c r="E34" s="258"/>
      <c r="F34" s="286"/>
    </row>
    <row r="35" spans="1:6" ht="22.5">
      <c r="A35" s="179"/>
      <c r="B35" s="115" t="s">
        <v>233</v>
      </c>
      <c r="C35" s="260"/>
      <c r="D35" s="260"/>
      <c r="E35" s="258"/>
      <c r="F35" s="286"/>
    </row>
    <row r="36" spans="1:6" ht="12.75">
      <c r="A36" s="183" t="s">
        <v>3</v>
      </c>
      <c r="B36" s="117" t="s">
        <v>231</v>
      </c>
      <c r="C36" s="265">
        <v>10706</v>
      </c>
      <c r="D36" s="265">
        <v>10706</v>
      </c>
      <c r="E36" s="258"/>
      <c r="F36" s="286"/>
    </row>
    <row r="37" spans="1:6" ht="12.75">
      <c r="A37" s="179"/>
      <c r="B37" s="115" t="s">
        <v>303</v>
      </c>
      <c r="C37" s="266"/>
      <c r="D37" s="266"/>
      <c r="E37" s="258"/>
      <c r="F37" s="286"/>
    </row>
    <row r="38" spans="1:6" ht="12.75">
      <c r="A38" s="179"/>
      <c r="B38" s="115" t="s">
        <v>280</v>
      </c>
      <c r="C38" s="266">
        <v>9206</v>
      </c>
      <c r="D38" s="266">
        <v>9206</v>
      </c>
      <c r="E38" s="258"/>
      <c r="F38" s="286"/>
    </row>
    <row r="39" spans="1:6" ht="12.75">
      <c r="A39" s="179"/>
      <c r="B39" s="115" t="s">
        <v>328</v>
      </c>
      <c r="C39" s="266">
        <v>1500</v>
      </c>
      <c r="D39" s="266">
        <v>1500</v>
      </c>
      <c r="E39" s="258"/>
      <c r="F39" s="286"/>
    </row>
    <row r="40" spans="1:6" ht="12.75">
      <c r="A40" s="179"/>
      <c r="B40" s="115" t="s">
        <v>211</v>
      </c>
      <c r="C40" s="266"/>
      <c r="D40" s="266"/>
      <c r="E40" s="258"/>
      <c r="F40" s="286"/>
    </row>
    <row r="41" spans="1:6" ht="12.75">
      <c r="A41" s="111" t="s">
        <v>212</v>
      </c>
      <c r="B41" s="111" t="s">
        <v>170</v>
      </c>
      <c r="C41" s="267">
        <v>0</v>
      </c>
      <c r="D41" s="267">
        <v>23453</v>
      </c>
      <c r="E41" s="258"/>
      <c r="F41" s="288"/>
    </row>
    <row r="42" spans="1:6" ht="12.75">
      <c r="A42" s="114"/>
      <c r="B42" s="115" t="s">
        <v>214</v>
      </c>
      <c r="C42" s="266"/>
      <c r="D42" s="266"/>
      <c r="E42" s="258"/>
      <c r="F42" s="287"/>
    </row>
    <row r="43" spans="1:6" ht="12.75">
      <c r="A43" s="179"/>
      <c r="B43" s="115" t="s">
        <v>215</v>
      </c>
      <c r="C43" s="266">
        <v>0</v>
      </c>
      <c r="D43" s="266">
        <v>23453</v>
      </c>
      <c r="E43" s="258"/>
      <c r="F43" s="289"/>
    </row>
    <row r="44" spans="1:6" ht="12.75">
      <c r="A44" s="111" t="s">
        <v>218</v>
      </c>
      <c r="B44" s="111" t="s">
        <v>227</v>
      </c>
      <c r="C44" s="268">
        <v>0</v>
      </c>
      <c r="D44" s="268">
        <v>0</v>
      </c>
      <c r="E44" s="258"/>
      <c r="F44" s="287"/>
    </row>
    <row r="45" spans="1:6" ht="12.75">
      <c r="A45" s="179" t="s">
        <v>216</v>
      </c>
      <c r="B45" s="113" t="s">
        <v>248</v>
      </c>
      <c r="C45" s="266">
        <v>0</v>
      </c>
      <c r="D45" s="266">
        <v>0</v>
      </c>
      <c r="E45" s="258"/>
      <c r="F45" s="287"/>
    </row>
    <row r="46" spans="1:6" ht="12.75">
      <c r="A46" s="179" t="s">
        <v>217</v>
      </c>
      <c r="B46" s="113" t="s">
        <v>250</v>
      </c>
      <c r="C46" s="266">
        <v>0</v>
      </c>
      <c r="D46" s="266">
        <v>0</v>
      </c>
      <c r="E46" s="258"/>
      <c r="F46" s="287"/>
    </row>
    <row r="47" spans="1:6" ht="12.75">
      <c r="A47" s="111"/>
      <c r="B47" s="118" t="s">
        <v>228</v>
      </c>
      <c r="C47" s="267">
        <v>51453</v>
      </c>
      <c r="D47" s="267">
        <v>77400</v>
      </c>
      <c r="E47" s="258"/>
      <c r="F47" s="288"/>
    </row>
    <row r="48" spans="1:6" ht="12.75">
      <c r="A48" s="184" t="s">
        <v>219</v>
      </c>
      <c r="B48" s="119" t="s">
        <v>220</v>
      </c>
      <c r="C48" s="268">
        <v>12000</v>
      </c>
      <c r="D48" s="268">
        <v>13325</v>
      </c>
      <c r="E48" s="258"/>
      <c r="F48" s="287"/>
    </row>
    <row r="49" spans="1:6" ht="12.75">
      <c r="A49" s="179" t="s">
        <v>2</v>
      </c>
      <c r="B49" s="120" t="s">
        <v>221</v>
      </c>
      <c r="C49" s="266">
        <v>12000</v>
      </c>
      <c r="D49" s="266">
        <v>13325</v>
      </c>
      <c r="E49" s="258"/>
      <c r="F49" s="287"/>
    </row>
    <row r="50" spans="1:6" ht="12.75">
      <c r="A50" s="179" t="s">
        <v>3</v>
      </c>
      <c r="B50" s="121" t="s">
        <v>222</v>
      </c>
      <c r="C50" s="266"/>
      <c r="D50" s="266"/>
      <c r="E50" s="258"/>
      <c r="F50" s="290"/>
    </row>
    <row r="51" spans="1:6" ht="12.75">
      <c r="A51" s="111" t="s">
        <v>223</v>
      </c>
      <c r="B51" s="111" t="s">
        <v>181</v>
      </c>
      <c r="C51" s="269"/>
      <c r="D51" s="269"/>
      <c r="E51" s="258"/>
      <c r="F51" s="287"/>
    </row>
    <row r="52" spans="1:6" ht="12.75">
      <c r="A52" s="111" t="s">
        <v>226</v>
      </c>
      <c r="B52" s="111" t="s">
        <v>47</v>
      </c>
      <c r="C52" s="267">
        <v>63453</v>
      </c>
      <c r="D52" s="267">
        <v>90725</v>
      </c>
      <c r="E52" s="258"/>
      <c r="F52" s="287"/>
    </row>
    <row r="53" spans="1:6" ht="12.75">
      <c r="A53" s="114" t="s">
        <v>2</v>
      </c>
      <c r="B53" s="114" t="s">
        <v>379</v>
      </c>
      <c r="C53" s="270">
        <v>3000</v>
      </c>
      <c r="D53" s="270">
        <v>3000</v>
      </c>
      <c r="E53" s="258"/>
      <c r="F53" s="288"/>
    </row>
    <row r="54" spans="1:6" ht="12.75">
      <c r="A54" s="114"/>
      <c r="B54" s="114" t="s">
        <v>375</v>
      </c>
      <c r="C54" s="271">
        <v>3000</v>
      </c>
      <c r="D54" s="271">
        <v>3000</v>
      </c>
      <c r="E54" s="258"/>
      <c r="F54" s="290"/>
    </row>
    <row r="55" spans="1:6" ht="12.75">
      <c r="A55" s="114" t="s">
        <v>3</v>
      </c>
      <c r="B55" s="114" t="s">
        <v>224</v>
      </c>
      <c r="C55" s="272">
        <v>19000</v>
      </c>
      <c r="D55" s="272">
        <v>19000</v>
      </c>
      <c r="E55" s="258"/>
      <c r="F55" s="287"/>
    </row>
    <row r="56" spans="1:6" ht="12.75">
      <c r="A56" s="114"/>
      <c r="B56" s="114" t="s">
        <v>225</v>
      </c>
      <c r="C56" s="271">
        <v>19000</v>
      </c>
      <c r="D56" s="271">
        <v>19000</v>
      </c>
      <c r="E56" s="258"/>
      <c r="F56" s="287"/>
    </row>
    <row r="57" spans="1:6" ht="12.75">
      <c r="A57" s="111" t="s">
        <v>382</v>
      </c>
      <c r="B57" s="111" t="s">
        <v>249</v>
      </c>
      <c r="C57" s="148">
        <v>85453</v>
      </c>
      <c r="D57" s="148">
        <v>112725</v>
      </c>
      <c r="E57" s="258"/>
      <c r="F57" s="291"/>
    </row>
    <row r="58" spans="1:6" ht="12.75">
      <c r="A58" s="121" t="s">
        <v>383</v>
      </c>
      <c r="B58" s="121" t="s">
        <v>312</v>
      </c>
      <c r="C58" s="273"/>
      <c r="D58" s="273"/>
      <c r="E58" s="258"/>
      <c r="F58" s="288"/>
    </row>
    <row r="59" spans="1:6" ht="12.75">
      <c r="A59" s="139" t="s">
        <v>384</v>
      </c>
      <c r="B59" s="139" t="s">
        <v>313</v>
      </c>
      <c r="C59" s="274">
        <v>85453</v>
      </c>
      <c r="D59" s="274">
        <v>112725</v>
      </c>
      <c r="E59" s="258"/>
      <c r="F59" s="292"/>
    </row>
    <row r="60" spans="1:6" ht="12.75">
      <c r="A60" s="301"/>
      <c r="B60" s="301"/>
      <c r="C60" s="298"/>
      <c r="D60" s="298"/>
      <c r="E60" s="258"/>
      <c r="F60" s="292"/>
    </row>
    <row r="61" spans="1:6" ht="12.75">
      <c r="A61" s="301"/>
      <c r="B61" s="301"/>
      <c r="C61" s="298"/>
      <c r="D61" s="298"/>
      <c r="E61" s="258"/>
      <c r="F61" s="292"/>
    </row>
    <row r="62" spans="1:6" ht="12.75">
      <c r="A62" s="301"/>
      <c r="B62" s="301"/>
      <c r="C62" s="298"/>
      <c r="D62" s="298"/>
      <c r="E62" s="258"/>
      <c r="F62" s="292"/>
    </row>
    <row r="63" spans="1:6" ht="12.75">
      <c r="A63" s="301"/>
      <c r="B63" s="301"/>
      <c r="C63" s="298"/>
      <c r="D63" s="298"/>
      <c r="E63" s="258"/>
      <c r="F63" s="292"/>
    </row>
    <row r="64" spans="1:6" ht="12.75">
      <c r="A64" s="301"/>
      <c r="B64" s="301"/>
      <c r="C64" s="298"/>
      <c r="D64" s="298"/>
      <c r="E64" s="258"/>
      <c r="F64" s="292"/>
    </row>
    <row r="65" spans="1:6" ht="12.75">
      <c r="A65" s="301"/>
      <c r="B65" s="301"/>
      <c r="C65" s="298"/>
      <c r="D65" s="298"/>
      <c r="E65" s="258"/>
      <c r="F65" s="292"/>
    </row>
    <row r="66" spans="1:6" ht="12.75">
      <c r="A66" s="301"/>
      <c r="B66" s="301"/>
      <c r="C66" s="298"/>
      <c r="D66" s="298"/>
      <c r="E66" s="258"/>
      <c r="F66" s="292"/>
    </row>
    <row r="67" spans="1:6" ht="12.75">
      <c r="A67" s="301"/>
      <c r="B67" s="301"/>
      <c r="C67" s="298"/>
      <c r="D67" s="298"/>
      <c r="E67" s="258"/>
      <c r="F67" s="292"/>
    </row>
    <row r="68" spans="1:6" ht="12.75">
      <c r="A68" s="301"/>
      <c r="B68" s="301"/>
      <c r="C68" s="298"/>
      <c r="D68" s="298"/>
      <c r="E68" s="258"/>
      <c r="F68" s="292"/>
    </row>
    <row r="69" spans="1:6" ht="12.75">
      <c r="A69" s="14"/>
      <c r="B69" s="14"/>
      <c r="C69" s="275">
        <v>0.08999999999650754</v>
      </c>
      <c r="D69" s="275"/>
      <c r="E69" s="258"/>
      <c r="F69" s="286"/>
    </row>
    <row r="70" spans="1:6" ht="12.75">
      <c r="A70" s="480" t="s">
        <v>11</v>
      </c>
      <c r="B70" s="480"/>
      <c r="C70" s="141"/>
      <c r="D70" s="141"/>
      <c r="E70" s="258"/>
      <c r="F70" s="281"/>
    </row>
    <row r="71" spans="1:6" ht="12.75">
      <c r="A71" s="141"/>
      <c r="B71" s="141"/>
      <c r="C71" s="257"/>
      <c r="D71" s="257"/>
      <c r="E71" s="258"/>
      <c r="F71" s="286"/>
    </row>
    <row r="72" spans="1:6" ht="12.75">
      <c r="A72" s="141"/>
      <c r="B72" s="141"/>
      <c r="C72" s="257"/>
      <c r="D72" s="257"/>
      <c r="E72" s="258"/>
      <c r="F72" s="282"/>
    </row>
    <row r="73" spans="1:6" ht="31.5">
      <c r="A73" s="147" t="s">
        <v>0</v>
      </c>
      <c r="B73" s="147" t="s">
        <v>12</v>
      </c>
      <c r="C73" s="147" t="s">
        <v>387</v>
      </c>
      <c r="D73" s="147" t="s">
        <v>388</v>
      </c>
      <c r="E73" s="258"/>
      <c r="F73" s="293"/>
    </row>
    <row r="74" spans="1:6" ht="12.75">
      <c r="A74" s="147">
        <v>1</v>
      </c>
      <c r="B74" s="147">
        <v>2</v>
      </c>
      <c r="C74" s="147"/>
      <c r="D74" s="147"/>
      <c r="E74" s="258"/>
      <c r="F74" s="282"/>
    </row>
    <row r="75" spans="1:6" ht="12.75">
      <c r="A75" s="111" t="s">
        <v>2</v>
      </c>
      <c r="B75" s="122" t="s">
        <v>70</v>
      </c>
      <c r="C75" s="148">
        <v>48806.91</v>
      </c>
      <c r="D75" s="148">
        <v>49752</v>
      </c>
      <c r="E75" s="258"/>
      <c r="F75" s="294"/>
    </row>
    <row r="76" spans="1:6" ht="12.75">
      <c r="A76" s="179" t="s">
        <v>48</v>
      </c>
      <c r="B76" s="113" t="s">
        <v>262</v>
      </c>
      <c r="C76" s="276">
        <v>7844</v>
      </c>
      <c r="D76" s="276">
        <v>8440</v>
      </c>
      <c r="E76" s="258"/>
      <c r="F76" s="293"/>
    </row>
    <row r="77" spans="1:6" ht="12.75">
      <c r="A77" s="179" t="s">
        <v>49</v>
      </c>
      <c r="B77" s="113" t="s">
        <v>263</v>
      </c>
      <c r="C77" s="276">
        <v>1853.01</v>
      </c>
      <c r="D77" s="276">
        <v>2014</v>
      </c>
      <c r="E77" s="258"/>
      <c r="F77" s="293"/>
    </row>
    <row r="78" spans="1:6" ht="12.75">
      <c r="A78" s="179" t="s">
        <v>50</v>
      </c>
      <c r="B78" s="113" t="s">
        <v>264</v>
      </c>
      <c r="C78" s="276">
        <v>22520.9</v>
      </c>
      <c r="D78" s="276">
        <v>23860</v>
      </c>
      <c r="E78" s="258"/>
      <c r="F78" s="293"/>
    </row>
    <row r="79" spans="1:6" ht="12.75">
      <c r="A79" s="179" t="s">
        <v>51</v>
      </c>
      <c r="B79" s="113" t="s">
        <v>37</v>
      </c>
      <c r="C79" s="271"/>
      <c r="D79" s="271"/>
      <c r="E79" s="258"/>
      <c r="F79" s="293"/>
    </row>
    <row r="80" spans="1:6" ht="12.75">
      <c r="A80" s="179" t="s">
        <v>60</v>
      </c>
      <c r="B80" s="113" t="s">
        <v>71</v>
      </c>
      <c r="C80" s="277"/>
      <c r="D80" s="277"/>
      <c r="E80" s="258"/>
      <c r="F80" s="293"/>
    </row>
    <row r="81" spans="1:6" ht="12.75">
      <c r="A81" s="179" t="s">
        <v>52</v>
      </c>
      <c r="B81" s="113" t="s">
        <v>265</v>
      </c>
      <c r="C81" s="276">
        <v>15039</v>
      </c>
      <c r="D81" s="276">
        <v>12484</v>
      </c>
      <c r="E81" s="258"/>
      <c r="F81" s="293"/>
    </row>
    <row r="82" spans="1:6" ht="12.75">
      <c r="A82" s="179" t="s">
        <v>53</v>
      </c>
      <c r="B82" s="123" t="s">
        <v>340</v>
      </c>
      <c r="C82" s="276">
        <v>0</v>
      </c>
      <c r="D82" s="276">
        <v>480</v>
      </c>
      <c r="E82" s="258"/>
      <c r="F82" s="293"/>
    </row>
    <row r="83" spans="1:6" ht="12.75">
      <c r="A83" s="179" t="s">
        <v>62</v>
      </c>
      <c r="B83" s="123" t="s">
        <v>322</v>
      </c>
      <c r="C83" s="271"/>
      <c r="D83" s="271"/>
      <c r="E83" s="258"/>
      <c r="F83" s="141"/>
    </row>
    <row r="84" spans="1:6" ht="12.75">
      <c r="A84" s="179" t="s">
        <v>63</v>
      </c>
      <c r="B84" s="113" t="s">
        <v>266</v>
      </c>
      <c r="C84" s="276">
        <v>1550</v>
      </c>
      <c r="D84" s="276">
        <v>2474</v>
      </c>
      <c r="E84" s="258"/>
      <c r="F84" s="293"/>
    </row>
    <row r="85" spans="1:6" ht="12.75">
      <c r="A85" s="179" t="s">
        <v>64</v>
      </c>
      <c r="B85" s="113" t="s">
        <v>198</v>
      </c>
      <c r="C85" s="271"/>
      <c r="D85" s="271"/>
      <c r="E85" s="258"/>
      <c r="F85" s="293"/>
    </row>
    <row r="86" spans="1:6" ht="12.75">
      <c r="A86" s="179" t="s">
        <v>65</v>
      </c>
      <c r="B86" s="113" t="s">
        <v>61</v>
      </c>
      <c r="C86" s="271"/>
      <c r="D86" s="271"/>
      <c r="E86" s="258"/>
      <c r="F86" s="293"/>
    </row>
    <row r="87" spans="1:6" ht="12.75">
      <c r="A87" s="179" t="s">
        <v>67</v>
      </c>
      <c r="B87" s="113" t="s">
        <v>66</v>
      </c>
      <c r="C87" s="271"/>
      <c r="D87" s="271"/>
      <c r="E87" s="258"/>
      <c r="F87" s="295"/>
    </row>
    <row r="88" spans="1:6" ht="12.75">
      <c r="A88" s="111" t="s">
        <v>3</v>
      </c>
      <c r="B88" s="122" t="s">
        <v>176</v>
      </c>
      <c r="C88" s="148">
        <v>19500</v>
      </c>
      <c r="D88" s="148">
        <v>19500</v>
      </c>
      <c r="E88" s="258"/>
      <c r="F88" s="280"/>
    </row>
    <row r="89" spans="1:6" ht="12.75">
      <c r="A89" s="179" t="s">
        <v>54</v>
      </c>
      <c r="B89" s="113" t="s">
        <v>260</v>
      </c>
      <c r="C89" s="271">
        <v>500</v>
      </c>
      <c r="D89" s="271">
        <v>500</v>
      </c>
      <c r="E89" s="258"/>
      <c r="F89" s="280"/>
    </row>
    <row r="90" spans="1:6" ht="22.5">
      <c r="A90" s="179" t="s">
        <v>55</v>
      </c>
      <c r="B90" s="113" t="s">
        <v>381</v>
      </c>
      <c r="C90" s="271">
        <v>19000</v>
      </c>
      <c r="D90" s="271">
        <v>19000</v>
      </c>
      <c r="E90" s="258"/>
      <c r="F90" s="296"/>
    </row>
    <row r="91" spans="1:6" ht="22.5">
      <c r="A91" s="179" t="s">
        <v>173</v>
      </c>
      <c r="B91" s="113" t="s">
        <v>317</v>
      </c>
      <c r="C91" s="271">
        <v>0</v>
      </c>
      <c r="D91" s="271">
        <v>0</v>
      </c>
      <c r="E91" s="258"/>
      <c r="F91" s="283"/>
    </row>
    <row r="92" spans="1:6" ht="22.5">
      <c r="A92" s="179" t="s">
        <v>174</v>
      </c>
      <c r="B92" s="113" t="s">
        <v>318</v>
      </c>
      <c r="C92" s="271">
        <v>0</v>
      </c>
      <c r="D92" s="271">
        <v>0</v>
      </c>
      <c r="E92" s="258"/>
      <c r="F92" s="283"/>
    </row>
    <row r="93" spans="1:6" ht="12.75">
      <c r="A93" s="179" t="s">
        <v>175</v>
      </c>
      <c r="B93" s="113" t="s">
        <v>261</v>
      </c>
      <c r="C93" s="271"/>
      <c r="D93" s="271"/>
      <c r="E93" s="258"/>
      <c r="F93" s="283"/>
    </row>
    <row r="94" spans="1:6" ht="12.75">
      <c r="A94" s="179" t="s">
        <v>319</v>
      </c>
      <c r="B94" s="113" t="s">
        <v>58</v>
      </c>
      <c r="C94" s="271"/>
      <c r="D94" s="271"/>
      <c r="E94" s="258"/>
      <c r="F94" s="286"/>
    </row>
    <row r="95" spans="1:6" ht="12.75">
      <c r="A95" s="179" t="s">
        <v>174</v>
      </c>
      <c r="B95" s="113" t="s">
        <v>36</v>
      </c>
      <c r="C95" s="271"/>
      <c r="D95" s="271"/>
      <c r="E95" s="258"/>
      <c r="F95" s="297"/>
    </row>
    <row r="96" spans="1:6" ht="12.75">
      <c r="A96" s="179" t="s">
        <v>175</v>
      </c>
      <c r="B96" s="113" t="s">
        <v>72</v>
      </c>
      <c r="C96" s="271"/>
      <c r="D96" s="271"/>
      <c r="E96" s="258"/>
      <c r="F96" s="283"/>
    </row>
    <row r="97" spans="1:6" ht="12.75">
      <c r="A97" s="111" t="s">
        <v>4</v>
      </c>
      <c r="B97" s="122" t="s">
        <v>75</v>
      </c>
      <c r="C97" s="148">
        <v>6440</v>
      </c>
      <c r="D97" s="148">
        <v>32767</v>
      </c>
      <c r="E97" s="258"/>
      <c r="F97" s="283"/>
    </row>
    <row r="98" spans="1:6" ht="12.75">
      <c r="A98" s="180" t="s">
        <v>43</v>
      </c>
      <c r="B98" s="124" t="s">
        <v>17</v>
      </c>
      <c r="C98" s="148">
        <v>6440</v>
      </c>
      <c r="D98" s="148">
        <v>32767</v>
      </c>
      <c r="E98" s="258"/>
      <c r="F98" s="286"/>
    </row>
    <row r="99" spans="1:6" ht="12.75">
      <c r="A99" s="179"/>
      <c r="B99" s="125" t="s">
        <v>239</v>
      </c>
      <c r="C99" s="271">
        <v>3940</v>
      </c>
      <c r="D99" s="271">
        <v>6814</v>
      </c>
      <c r="E99" s="258"/>
      <c r="F99" s="283"/>
    </row>
    <row r="100" spans="1:6" ht="12.75">
      <c r="A100" s="179"/>
      <c r="B100" s="113" t="s">
        <v>163</v>
      </c>
      <c r="C100" s="271">
        <v>2500</v>
      </c>
      <c r="D100" s="271">
        <v>25953</v>
      </c>
      <c r="E100" s="258"/>
      <c r="F100" s="286"/>
    </row>
    <row r="101" spans="1:6" ht="12.75">
      <c r="A101" s="180" t="s">
        <v>44</v>
      </c>
      <c r="B101" s="114" t="s">
        <v>18</v>
      </c>
      <c r="C101" s="271"/>
      <c r="D101" s="271"/>
      <c r="E101" s="258"/>
      <c r="F101" s="286"/>
    </row>
    <row r="102" spans="1:6" ht="12.75">
      <c r="A102" s="180"/>
      <c r="B102" s="126" t="s">
        <v>182</v>
      </c>
      <c r="C102" s="271"/>
      <c r="D102" s="271"/>
      <c r="E102" s="258"/>
      <c r="F102" s="286"/>
    </row>
    <row r="103" spans="1:6" ht="12.75">
      <c r="A103" s="179"/>
      <c r="B103" s="125" t="s">
        <v>177</v>
      </c>
      <c r="C103" s="271"/>
      <c r="D103" s="271"/>
      <c r="E103" s="258"/>
      <c r="F103" s="296"/>
    </row>
    <row r="104" spans="1:6" ht="12.75">
      <c r="A104" s="112" t="s">
        <v>5</v>
      </c>
      <c r="B104" s="127" t="s">
        <v>40</v>
      </c>
      <c r="C104" s="271"/>
      <c r="D104" s="271"/>
      <c r="E104" s="258"/>
      <c r="F104" s="286"/>
    </row>
    <row r="105" spans="1:6" ht="12.75">
      <c r="A105" s="112" t="s">
        <v>6</v>
      </c>
      <c r="B105" s="127" t="s">
        <v>41</v>
      </c>
      <c r="C105" s="271"/>
      <c r="D105" s="271"/>
      <c r="E105" s="258"/>
      <c r="F105" s="286"/>
    </row>
    <row r="106" spans="1:6" ht="12.75">
      <c r="A106" s="111" t="s">
        <v>7</v>
      </c>
      <c r="B106" s="122" t="s">
        <v>56</v>
      </c>
      <c r="C106" s="148">
        <v>10706</v>
      </c>
      <c r="D106" s="148">
        <v>10706</v>
      </c>
      <c r="E106" s="258"/>
      <c r="F106" s="286"/>
    </row>
    <row r="107" spans="1:6" ht="12.75">
      <c r="A107" s="179" t="s">
        <v>45</v>
      </c>
      <c r="B107" s="113" t="s">
        <v>279</v>
      </c>
      <c r="C107" s="271">
        <v>1500</v>
      </c>
      <c r="D107" s="271">
        <v>1500</v>
      </c>
      <c r="E107" s="258"/>
      <c r="F107" s="286"/>
    </row>
    <row r="108" spans="1:6" ht="12.75">
      <c r="A108" s="179" t="s">
        <v>46</v>
      </c>
      <c r="B108" s="113" t="s">
        <v>327</v>
      </c>
      <c r="C108" s="271">
        <v>9206</v>
      </c>
      <c r="D108" s="271">
        <v>9206</v>
      </c>
      <c r="E108" s="258"/>
      <c r="F108" s="286"/>
    </row>
    <row r="109" spans="1:6" ht="12.75">
      <c r="A109" s="111" t="s">
        <v>8</v>
      </c>
      <c r="B109" s="122" t="s">
        <v>57</v>
      </c>
      <c r="C109" s="148">
        <v>85452.91</v>
      </c>
      <c r="D109" s="148">
        <v>112725</v>
      </c>
      <c r="E109" s="258"/>
      <c r="F109" s="286"/>
    </row>
    <row r="110" spans="1:6" ht="12.75">
      <c r="A110" s="128" t="s">
        <v>9</v>
      </c>
      <c r="B110" s="128" t="s">
        <v>314</v>
      </c>
      <c r="C110" s="271"/>
      <c r="D110" s="271"/>
      <c r="E110" s="258"/>
      <c r="F110" s="286"/>
    </row>
    <row r="111" spans="1:6" ht="12.75">
      <c r="A111" s="278" t="s">
        <v>10</v>
      </c>
      <c r="B111" s="278" t="s">
        <v>315</v>
      </c>
      <c r="C111" s="279">
        <v>85452.91</v>
      </c>
      <c r="D111" s="279">
        <v>112725</v>
      </c>
      <c r="E111" s="258"/>
      <c r="F111" s="286"/>
    </row>
    <row r="112" spans="1:6" ht="12.75">
      <c r="A112" s="257"/>
      <c r="B112" s="257"/>
      <c r="C112" s="257"/>
      <c r="D112" s="258"/>
      <c r="E112" s="258"/>
      <c r="F112" s="296"/>
    </row>
    <row r="113" spans="1:6" ht="12.75">
      <c r="A113" s="676" t="s">
        <v>431</v>
      </c>
      <c r="B113" s="677"/>
      <c r="C113" s="677"/>
      <c r="D113" s="678"/>
      <c r="E113" s="258"/>
      <c r="F113" s="298"/>
    </row>
    <row r="114" spans="1:6" ht="12.75">
      <c r="A114" s="677"/>
      <c r="B114" s="677"/>
      <c r="C114" s="677"/>
      <c r="D114" s="678"/>
      <c r="E114" s="310"/>
      <c r="F114" s="286"/>
    </row>
    <row r="115" spans="1:6" ht="12.75">
      <c r="A115" s="302"/>
      <c r="B115" s="303"/>
      <c r="C115" s="283"/>
      <c r="D115" s="283"/>
      <c r="E115" s="283"/>
      <c r="F115" s="286"/>
    </row>
    <row r="116" spans="1:6" ht="12.75">
      <c r="A116" s="311"/>
      <c r="B116" s="305"/>
      <c r="C116" s="307"/>
      <c r="D116" s="307"/>
      <c r="E116" s="307"/>
      <c r="F116" s="286"/>
    </row>
    <row r="117" spans="1:6" ht="12.75">
      <c r="A117" s="311"/>
      <c r="B117" s="303"/>
      <c r="C117" s="307"/>
      <c r="D117" s="307"/>
      <c r="E117" s="307"/>
      <c r="F117" s="286"/>
    </row>
    <row r="118" spans="1:6" ht="12.75">
      <c r="A118" s="302"/>
      <c r="B118" s="304"/>
      <c r="C118" s="283"/>
      <c r="D118" s="283"/>
      <c r="E118" s="283"/>
      <c r="F118" s="286"/>
    </row>
    <row r="119" spans="1:6" ht="12.75">
      <c r="A119" s="305"/>
      <c r="B119" s="306"/>
      <c r="C119" s="307"/>
      <c r="D119" s="307"/>
      <c r="E119" s="307"/>
      <c r="F119" s="286"/>
    </row>
    <row r="120" spans="1:6" ht="12.75">
      <c r="A120" s="305"/>
      <c r="B120" s="306"/>
      <c r="C120" s="307"/>
      <c r="D120" s="307"/>
      <c r="E120" s="307"/>
      <c r="F120" s="286"/>
    </row>
    <row r="121" spans="1:6" ht="12.75">
      <c r="A121" s="305"/>
      <c r="B121" s="306"/>
      <c r="C121" s="296"/>
      <c r="D121" s="296"/>
      <c r="E121" s="296"/>
      <c r="F121" s="296"/>
    </row>
    <row r="122" spans="1:6" ht="12.75">
      <c r="A122" s="302"/>
      <c r="B122" s="303"/>
      <c r="C122" s="283"/>
      <c r="D122" s="283"/>
      <c r="E122" s="283"/>
      <c r="F122" s="299"/>
    </row>
    <row r="123" spans="1:6" ht="12.75">
      <c r="A123" s="302"/>
      <c r="B123" s="303"/>
      <c r="C123" s="283"/>
      <c r="D123" s="283"/>
      <c r="E123" s="283"/>
      <c r="F123" s="286"/>
    </row>
    <row r="124" spans="1:6" ht="12.75">
      <c r="A124" s="305"/>
      <c r="B124" s="306"/>
      <c r="C124" s="296"/>
      <c r="D124" s="296"/>
      <c r="E124" s="296"/>
      <c r="F124" s="296"/>
    </row>
    <row r="125" spans="1:6" ht="12.75">
      <c r="A125" s="308"/>
      <c r="B125" s="308"/>
      <c r="C125" s="309"/>
      <c r="D125" s="309"/>
      <c r="E125" s="309"/>
      <c r="F125" s="286"/>
    </row>
    <row r="126" spans="1:6" ht="12.75">
      <c r="A126" s="312"/>
      <c r="B126" s="312"/>
      <c r="C126" s="300"/>
      <c r="D126" s="300"/>
      <c r="E126" s="300"/>
      <c r="F126" s="300"/>
    </row>
    <row r="127" spans="1:6" ht="12.75">
      <c r="A127" s="293"/>
      <c r="B127" s="293"/>
      <c r="C127" s="293"/>
      <c r="D127" s="293"/>
      <c r="E127" s="293"/>
      <c r="F127" s="293"/>
    </row>
    <row r="128" spans="1:6" ht="12.75">
      <c r="A128" s="293"/>
      <c r="B128" s="293"/>
      <c r="C128" s="293"/>
      <c r="D128" s="293"/>
      <c r="E128" s="293"/>
      <c r="F128" s="294"/>
    </row>
    <row r="129" spans="1:6" ht="12.75">
      <c r="A129" s="110"/>
      <c r="B129" s="110"/>
      <c r="C129" s="110"/>
      <c r="D129" s="110"/>
      <c r="E129" s="110"/>
      <c r="F129" s="293"/>
    </row>
    <row r="130" spans="1:6" ht="12.75">
      <c r="A130" s="110"/>
      <c r="B130" s="110"/>
      <c r="C130" s="110"/>
      <c r="D130" s="110"/>
      <c r="E130" s="110"/>
      <c r="F130" s="110"/>
    </row>
  </sheetData>
  <sheetProtection/>
  <mergeCells count="5">
    <mergeCell ref="A113:D114"/>
    <mergeCell ref="A1:B1"/>
    <mergeCell ref="A70:B70"/>
    <mergeCell ref="C1:F2"/>
    <mergeCell ref="C3:F4"/>
  </mergeCells>
  <printOptions/>
  <pageMargins left="0.7086614173228347" right="0.11811023622047245" top="0.9448818897637796" bottom="0.35433070866141736" header="0.31496062992125984" footer="0.31496062992125984"/>
  <pageSetup horizontalDpi="600" verticalDpi="600" orientation="portrait" paperSize="9" scale="85" r:id="rId1"/>
  <headerFooter alignWithMargins="0">
    <oddHeader>&amp;C&amp;"Times New Roman CE,Félkövér"Mogyorósbánya Község Önkormányzat
2013. évi költségvetése&amp;R&amp;"Times New Roman CE,Félkövér"1.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zoomScale="85" zoomScaleNormal="85" zoomScalePageLayoutView="0" workbookViewId="0" topLeftCell="A1">
      <selection activeCell="A5" sqref="D5"/>
    </sheetView>
  </sheetViews>
  <sheetFormatPr defaultColWidth="9.00390625" defaultRowHeight="12.75"/>
  <cols>
    <col min="1" max="1" width="38.00390625" style="7" bestFit="1" customWidth="1"/>
    <col min="2" max="2" width="10.50390625" style="6" customWidth="1"/>
    <col min="3" max="3" width="15.375" style="6" customWidth="1"/>
    <col min="4" max="4" width="30.50390625" style="6" customWidth="1"/>
    <col min="5" max="5" width="16.625" style="6" customWidth="1"/>
    <col min="6" max="6" width="13.50390625" style="6" customWidth="1"/>
    <col min="7" max="7" width="11.625" style="6" customWidth="1"/>
    <col min="8" max="8" width="12.875" style="6" customWidth="1"/>
    <col min="9" max="16384" width="9.375" style="6" customWidth="1"/>
  </cols>
  <sheetData>
    <row r="1" spans="1:9" ht="15.75">
      <c r="A1" s="15"/>
      <c r="B1" s="15"/>
      <c r="C1" s="15"/>
      <c r="D1" s="488"/>
      <c r="E1" s="488"/>
      <c r="F1" s="486" t="s">
        <v>432</v>
      </c>
      <c r="G1" s="483"/>
      <c r="H1" s="483"/>
      <c r="I1" s="254"/>
    </row>
    <row r="2" spans="1:9" ht="12.75">
      <c r="A2" s="484" t="s">
        <v>76</v>
      </c>
      <c r="B2" s="484"/>
      <c r="C2" s="484"/>
      <c r="D2" s="484"/>
      <c r="E2" s="484"/>
      <c r="F2" s="483"/>
      <c r="G2" s="483"/>
      <c r="H2" s="483"/>
      <c r="I2" s="356"/>
    </row>
    <row r="3" spans="1:9" ht="12.75">
      <c r="A3" s="484" t="s">
        <v>335</v>
      </c>
      <c r="B3" s="484"/>
      <c r="C3" s="484"/>
      <c r="D3" s="484"/>
      <c r="E3" s="484"/>
      <c r="F3" s="483"/>
      <c r="G3" s="483"/>
      <c r="H3" s="483"/>
      <c r="I3" s="357"/>
    </row>
    <row r="4" spans="1:9" ht="12.75">
      <c r="A4" s="313"/>
      <c r="B4" s="314"/>
      <c r="C4" s="314"/>
      <c r="D4" s="314"/>
      <c r="E4" s="314"/>
      <c r="F4" s="483"/>
      <c r="G4" s="483"/>
      <c r="H4" s="483"/>
      <c r="I4" s="357"/>
    </row>
    <row r="5" spans="1:9" ht="39.75" customHeight="1">
      <c r="A5" s="485" t="s">
        <v>19</v>
      </c>
      <c r="B5" s="485"/>
      <c r="C5" s="485"/>
      <c r="D5" s="485"/>
      <c r="E5" s="485"/>
      <c r="F5" s="315"/>
      <c r="G5" s="316"/>
      <c r="H5" s="316"/>
      <c r="I5" s="316"/>
    </row>
    <row r="6" spans="1:9" ht="12.75">
      <c r="A6" s="313"/>
      <c r="B6" s="314"/>
      <c r="C6" s="314"/>
      <c r="D6" s="314"/>
      <c r="E6" s="317"/>
      <c r="F6" s="315"/>
      <c r="G6" s="316"/>
      <c r="H6" s="316"/>
      <c r="I6" s="316"/>
    </row>
    <row r="7" spans="1:9" ht="24" customHeight="1" thickBot="1">
      <c r="A7" s="318" t="s">
        <v>15</v>
      </c>
      <c r="B7" s="318"/>
      <c r="C7" s="318"/>
      <c r="D7" s="487" t="s">
        <v>16</v>
      </c>
      <c r="E7" s="487"/>
      <c r="F7" s="315"/>
      <c r="G7" s="316"/>
      <c r="H7" s="316"/>
      <c r="I7" s="316"/>
    </row>
    <row r="8" spans="1:9" s="8" customFormat="1" ht="51">
      <c r="A8" s="319" t="s">
        <v>20</v>
      </c>
      <c r="B8" s="320" t="s">
        <v>387</v>
      </c>
      <c r="C8" s="321" t="s">
        <v>388</v>
      </c>
      <c r="D8" s="319" t="s">
        <v>20</v>
      </c>
      <c r="E8" s="320" t="s">
        <v>387</v>
      </c>
      <c r="F8" s="321" t="s">
        <v>388</v>
      </c>
      <c r="G8" s="316"/>
      <c r="H8" s="316"/>
      <c r="I8" s="316"/>
    </row>
    <row r="9" spans="1:9" ht="15.75" customHeight="1">
      <c r="A9" s="322"/>
      <c r="B9" s="323"/>
      <c r="C9" s="324"/>
      <c r="D9" s="322"/>
      <c r="E9" s="325"/>
      <c r="F9" s="326"/>
      <c r="G9" s="316"/>
      <c r="H9" s="316"/>
      <c r="I9" s="316"/>
    </row>
    <row r="10" spans="1:9" ht="31.5" customHeight="1">
      <c r="A10" s="322" t="s">
        <v>21</v>
      </c>
      <c r="B10" s="323">
        <v>2696</v>
      </c>
      <c r="C10" s="324">
        <v>3176</v>
      </c>
      <c r="D10" s="322" t="s">
        <v>22</v>
      </c>
      <c r="E10" s="327">
        <v>7844</v>
      </c>
      <c r="F10" s="328">
        <v>8440</v>
      </c>
      <c r="G10" s="316"/>
      <c r="H10" s="316"/>
      <c r="I10" s="316"/>
    </row>
    <row r="11" spans="1:9" ht="34.5" customHeight="1">
      <c r="A11" s="322" t="s">
        <v>42</v>
      </c>
      <c r="B11" s="323">
        <v>22104</v>
      </c>
      <c r="C11" s="324">
        <v>22104</v>
      </c>
      <c r="D11" s="322" t="s">
        <v>23</v>
      </c>
      <c r="E11" s="327">
        <v>1853.01</v>
      </c>
      <c r="F11" s="328">
        <v>2014</v>
      </c>
      <c r="G11" s="316"/>
      <c r="H11" s="316"/>
      <c r="I11" s="316"/>
    </row>
    <row r="12" spans="1:9" ht="15.75" customHeight="1">
      <c r="A12" s="322" t="s">
        <v>38</v>
      </c>
      <c r="B12" s="323">
        <v>15947</v>
      </c>
      <c r="C12" s="324">
        <v>15470</v>
      </c>
      <c r="D12" s="322" t="s">
        <v>24</v>
      </c>
      <c r="E12" s="329">
        <v>22520.9</v>
      </c>
      <c r="F12" s="330">
        <v>23860</v>
      </c>
      <c r="G12" s="316"/>
      <c r="H12" s="316"/>
      <c r="I12" s="316"/>
    </row>
    <row r="13" spans="1:9" ht="15.75" customHeight="1">
      <c r="A13" s="322" t="s">
        <v>59</v>
      </c>
      <c r="B13" s="323">
        <v>0</v>
      </c>
      <c r="C13" s="324">
        <v>2491</v>
      </c>
      <c r="D13" s="322" t="s">
        <v>37</v>
      </c>
      <c r="E13" s="329">
        <v>0</v>
      </c>
      <c r="F13" s="330">
        <v>0</v>
      </c>
      <c r="G13" s="316"/>
      <c r="H13" s="316"/>
      <c r="I13" s="316"/>
    </row>
    <row r="14" spans="1:9" ht="15.75" customHeight="1">
      <c r="A14" s="322" t="s">
        <v>235</v>
      </c>
      <c r="B14" s="323"/>
      <c r="C14" s="324">
        <v>0</v>
      </c>
      <c r="D14" s="322" t="s">
        <v>68</v>
      </c>
      <c r="E14" s="329">
        <v>15039</v>
      </c>
      <c r="F14" s="330">
        <v>12484</v>
      </c>
      <c r="G14" s="316"/>
      <c r="H14" s="316"/>
      <c r="I14" s="316"/>
    </row>
    <row r="15" spans="1:9" ht="24.75" customHeight="1">
      <c r="A15" s="322" t="s">
        <v>39</v>
      </c>
      <c r="B15" s="323">
        <v>12000</v>
      </c>
      <c r="C15" s="324">
        <v>13325</v>
      </c>
      <c r="D15" s="322" t="s">
        <v>237</v>
      </c>
      <c r="E15" s="329">
        <v>0</v>
      </c>
      <c r="F15" s="330">
        <v>480</v>
      </c>
      <c r="G15" s="316"/>
      <c r="H15" s="316"/>
      <c r="I15" s="316"/>
    </row>
    <row r="16" spans="1:9" ht="30" customHeight="1">
      <c r="A16" s="322" t="s">
        <v>236</v>
      </c>
      <c r="B16" s="323"/>
      <c r="C16" s="324"/>
      <c r="D16" s="322" t="s">
        <v>69</v>
      </c>
      <c r="E16" s="329">
        <v>1550</v>
      </c>
      <c r="F16" s="330">
        <v>2474</v>
      </c>
      <c r="G16" s="316"/>
      <c r="H16" s="316"/>
      <c r="I16" s="316"/>
    </row>
    <row r="17" spans="1:9" ht="15.75" customHeight="1">
      <c r="A17" s="331"/>
      <c r="B17" s="323"/>
      <c r="C17" s="324"/>
      <c r="D17" s="322" t="s">
        <v>180</v>
      </c>
      <c r="E17" s="325">
        <v>3940</v>
      </c>
      <c r="F17" s="326">
        <v>6814</v>
      </c>
      <c r="G17" s="316"/>
      <c r="H17" s="316"/>
      <c r="I17" s="316"/>
    </row>
    <row r="18" spans="1:9" ht="15.75" customHeight="1">
      <c r="A18" s="322"/>
      <c r="B18" s="332"/>
      <c r="C18" s="333"/>
      <c r="D18" s="322" t="s">
        <v>309</v>
      </c>
      <c r="E18" s="325"/>
      <c r="F18" s="326"/>
      <c r="G18" s="316"/>
      <c r="H18" s="316"/>
      <c r="I18" s="316"/>
    </row>
    <row r="19" spans="1:9" ht="15.75" customHeight="1" thickBot="1">
      <c r="A19" s="334" t="s">
        <v>25</v>
      </c>
      <c r="B19" s="335">
        <v>52747</v>
      </c>
      <c r="C19" s="336">
        <f>SUM(C10:C16)</f>
        <v>56566</v>
      </c>
      <c r="D19" s="334" t="s">
        <v>25</v>
      </c>
      <c r="E19" s="337">
        <v>52746.91</v>
      </c>
      <c r="F19" s="338">
        <f>SUM(F10:F17)</f>
        <v>56566</v>
      </c>
      <c r="G19" s="316"/>
      <c r="H19" s="316"/>
      <c r="I19" s="316"/>
    </row>
    <row r="20" spans="1:9" ht="15.75" customHeight="1">
      <c r="A20" s="339" t="s">
        <v>26</v>
      </c>
      <c r="B20" s="340"/>
      <c r="C20" s="340"/>
      <c r="D20" s="341" t="s">
        <v>27</v>
      </c>
      <c r="E20" s="342">
        <v>0.0900000000037835</v>
      </c>
      <c r="F20" s="342"/>
      <c r="G20" s="316"/>
      <c r="H20" s="316"/>
      <c r="I20" s="316"/>
    </row>
    <row r="21" spans="1:9" ht="15.75" customHeight="1">
      <c r="A21" s="313"/>
      <c r="B21" s="343">
        <v>85453</v>
      </c>
      <c r="C21" s="343">
        <v>112725</v>
      </c>
      <c r="D21" s="344"/>
      <c r="E21" s="343">
        <v>85452.91</v>
      </c>
      <c r="F21" s="345">
        <v>112725</v>
      </c>
      <c r="G21" s="316"/>
      <c r="H21" s="316"/>
      <c r="I21" s="316"/>
    </row>
    <row r="22" spans="1:9" ht="15.75" customHeight="1">
      <c r="A22" s="313"/>
      <c r="B22" s="314"/>
      <c r="C22" s="314"/>
      <c r="D22" s="314"/>
      <c r="E22" s="314"/>
      <c r="F22" s="315"/>
      <c r="G22" s="316"/>
      <c r="H22" s="316"/>
      <c r="I22" s="316"/>
    </row>
    <row r="23" spans="1:8" ht="15.75" customHeight="1">
      <c r="A23" s="676" t="s">
        <v>433</v>
      </c>
      <c r="B23" s="683"/>
      <c r="C23" s="683"/>
      <c r="D23" s="682"/>
      <c r="E23" s="347"/>
      <c r="F23" s="348"/>
      <c r="G23" s="76"/>
      <c r="H23" s="76"/>
    </row>
    <row r="24" spans="1:8" ht="18" customHeight="1">
      <c r="A24" s="681"/>
      <c r="B24" s="681"/>
      <c r="C24" s="681"/>
      <c r="D24" s="682"/>
      <c r="E24" s="349"/>
      <c r="F24" s="350"/>
      <c r="G24" s="350"/>
      <c r="H24" s="76"/>
    </row>
    <row r="25" spans="1:8" ht="18" customHeight="1">
      <c r="A25" s="351"/>
      <c r="B25" s="346"/>
      <c r="C25" s="346"/>
      <c r="D25" s="346"/>
      <c r="E25" s="352"/>
      <c r="F25" s="353"/>
      <c r="G25" s="76"/>
      <c r="H25" s="76"/>
    </row>
    <row r="26" spans="1:8" ht="12.75">
      <c r="A26" s="79"/>
      <c r="B26" s="354"/>
      <c r="C26" s="354"/>
      <c r="D26" s="354"/>
      <c r="E26" s="355"/>
      <c r="F26" s="354"/>
      <c r="G26" s="354"/>
      <c r="H26" s="76"/>
    </row>
  </sheetData>
  <sheetProtection/>
  <mergeCells count="7">
    <mergeCell ref="A23:C23"/>
    <mergeCell ref="A3:E3"/>
    <mergeCell ref="A5:E5"/>
    <mergeCell ref="F1:H4"/>
    <mergeCell ref="D7:E7"/>
    <mergeCell ref="D1:E1"/>
    <mergeCell ref="A2:E2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PageLayoutView="0" workbookViewId="0" topLeftCell="A1">
      <selection activeCell="A3" sqref="C3:C4"/>
    </sheetView>
  </sheetViews>
  <sheetFormatPr defaultColWidth="9.00390625" defaultRowHeight="12.75"/>
  <cols>
    <col min="1" max="1" width="47.00390625" style="7" bestFit="1" customWidth="1"/>
    <col min="2" max="2" width="11.50390625" style="6" customWidth="1"/>
    <col min="3" max="3" width="12.50390625" style="6" customWidth="1"/>
    <col min="4" max="4" width="24.125" style="6" bestFit="1" customWidth="1"/>
    <col min="5" max="5" width="11.375" style="6" customWidth="1"/>
    <col min="6" max="6" width="10.875" style="6" customWidth="1"/>
    <col min="7" max="16384" width="9.375" style="6" customWidth="1"/>
  </cols>
  <sheetData>
    <row r="1" spans="1:5" ht="15.75" customHeight="1">
      <c r="A1" s="15"/>
      <c r="B1" s="15"/>
      <c r="C1" s="469" t="s">
        <v>434</v>
      </c>
      <c r="D1" s="483"/>
      <c r="E1" s="483"/>
    </row>
    <row r="2" spans="1:5" ht="15.75">
      <c r="A2" s="15"/>
      <c r="B2" s="15"/>
      <c r="C2" s="483"/>
      <c r="D2" s="483"/>
      <c r="E2" s="483"/>
    </row>
    <row r="3" spans="1:5" ht="15.75">
      <c r="A3" s="462" t="s">
        <v>76</v>
      </c>
      <c r="B3" s="462"/>
      <c r="C3" s="462"/>
      <c r="D3" s="462"/>
      <c r="E3" s="462"/>
    </row>
    <row r="4" spans="1:5" ht="15.75">
      <c r="A4" s="462" t="str">
        <f>'Működési bevét 2.'!A3:H3</f>
        <v>2013. évi költségvetés</v>
      </c>
      <c r="B4" s="462"/>
      <c r="C4" s="462"/>
      <c r="D4" s="462"/>
      <c r="E4" s="462"/>
    </row>
    <row r="5" spans="1:4" ht="15.75">
      <c r="A5" s="16"/>
      <c r="B5" s="16"/>
      <c r="C5" s="16"/>
      <c r="D5" s="16"/>
    </row>
    <row r="6" spans="1:5" ht="39.75" customHeight="1">
      <c r="A6" s="461" t="s">
        <v>28</v>
      </c>
      <c r="B6" s="461"/>
      <c r="C6" s="461"/>
      <c r="D6" s="461"/>
      <c r="E6" s="461"/>
    </row>
    <row r="7" ht="12.75">
      <c r="E7" s="394"/>
    </row>
    <row r="8" spans="1:6" ht="24" customHeight="1">
      <c r="A8" s="190" t="s">
        <v>15</v>
      </c>
      <c r="B8" s="190"/>
      <c r="C8" s="190"/>
      <c r="D8" s="471" t="s">
        <v>16</v>
      </c>
      <c r="E8" s="467"/>
      <c r="F8" s="468"/>
    </row>
    <row r="9" spans="1:6" s="8" customFormat="1" ht="35.25" customHeight="1">
      <c r="A9" s="133" t="s">
        <v>20</v>
      </c>
      <c r="B9" s="185" t="s">
        <v>387</v>
      </c>
      <c r="C9" s="185" t="s">
        <v>388</v>
      </c>
      <c r="D9" s="133" t="s">
        <v>20</v>
      </c>
      <c r="E9" s="185" t="s">
        <v>387</v>
      </c>
      <c r="F9" s="185" t="s">
        <v>388</v>
      </c>
    </row>
    <row r="10" spans="1:6" ht="27.75" customHeight="1">
      <c r="A10" s="65" t="s">
        <v>33</v>
      </c>
      <c r="B10" s="2"/>
      <c r="C10" s="2"/>
      <c r="D10" s="73" t="s">
        <v>238</v>
      </c>
      <c r="E10" s="73"/>
      <c r="F10" s="73"/>
    </row>
    <row r="11" spans="1:6" ht="27.75" customHeight="1">
      <c r="A11" s="65" t="s">
        <v>34</v>
      </c>
      <c r="B11" s="2">
        <f>'Fő tábla 1.'!F31</f>
        <v>0</v>
      </c>
      <c r="C11" s="2"/>
      <c r="D11" s="65" t="s">
        <v>178</v>
      </c>
      <c r="E11" s="2">
        <v>19500</v>
      </c>
      <c r="F11" s="2">
        <v>19500</v>
      </c>
    </row>
    <row r="12" spans="1:6" ht="27.75" customHeight="1">
      <c r="A12" s="186" t="s">
        <v>378</v>
      </c>
      <c r="B12" s="2">
        <v>3000</v>
      </c>
      <c r="C12" s="2">
        <v>3000</v>
      </c>
      <c r="D12" s="65" t="s">
        <v>179</v>
      </c>
      <c r="E12" s="2">
        <f>'Fő tábla 1.'!F108</f>
        <v>0</v>
      </c>
      <c r="F12" s="2">
        <f>'Fő tábla 1.'!G108</f>
        <v>0</v>
      </c>
    </row>
    <row r="13" spans="1:6" ht="15.75" customHeight="1">
      <c r="A13" s="65" t="s">
        <v>253</v>
      </c>
      <c r="B13" s="2">
        <v>10706</v>
      </c>
      <c r="C13" s="2">
        <v>10706</v>
      </c>
      <c r="D13" s="65" t="s">
        <v>180</v>
      </c>
      <c r="E13" s="73">
        <v>2500</v>
      </c>
      <c r="F13" s="73">
        <v>25953</v>
      </c>
    </row>
    <row r="14" spans="1:6" ht="24" customHeight="1">
      <c r="A14" s="65" t="s">
        <v>422</v>
      </c>
      <c r="B14" s="2"/>
      <c r="C14" s="2">
        <v>23453</v>
      </c>
      <c r="D14" s="65" t="s">
        <v>171</v>
      </c>
      <c r="E14" s="2">
        <v>1500</v>
      </c>
      <c r="F14" s="2">
        <v>1500</v>
      </c>
    </row>
    <row r="15" spans="1:6" ht="15.75" customHeight="1">
      <c r="A15" s="65" t="s">
        <v>39</v>
      </c>
      <c r="B15" s="2">
        <f>'Fő tábla 1.'!F56</f>
        <v>0</v>
      </c>
      <c r="C15" s="2">
        <f>'Fő tábla 1.'!G56</f>
        <v>0</v>
      </c>
      <c r="D15" s="65" t="s">
        <v>320</v>
      </c>
      <c r="E15" s="2">
        <v>9206</v>
      </c>
      <c r="F15" s="2">
        <v>9206</v>
      </c>
    </row>
    <row r="16" spans="1:6" ht="15.75" customHeight="1">
      <c r="A16" s="186" t="s">
        <v>254</v>
      </c>
      <c r="B16" s="2">
        <v>19000</v>
      </c>
      <c r="C16" s="2">
        <v>19000</v>
      </c>
      <c r="D16" s="65"/>
      <c r="E16" s="73"/>
      <c r="F16" s="73"/>
    </row>
    <row r="17" spans="1:6" ht="15.75" customHeight="1">
      <c r="A17" s="65"/>
      <c r="B17" s="2"/>
      <c r="C17" s="2"/>
      <c r="D17" s="65"/>
      <c r="E17" s="73"/>
      <c r="F17" s="73"/>
    </row>
    <row r="18" spans="1:6" ht="18" customHeight="1">
      <c r="A18" s="66" t="s">
        <v>25</v>
      </c>
      <c r="B18" s="67">
        <f>SUM(B10:B17)</f>
        <v>32706</v>
      </c>
      <c r="C18" s="67">
        <f>SUM(C10:C17)</f>
        <v>56159</v>
      </c>
      <c r="D18" s="66" t="s">
        <v>25</v>
      </c>
      <c r="E18" s="67">
        <f>SUM(E10:E17)</f>
        <v>32706</v>
      </c>
      <c r="F18" s="67">
        <f>SUM(F10:F17)</f>
        <v>56159</v>
      </c>
    </row>
    <row r="19" spans="1:6" ht="18" customHeight="1">
      <c r="A19" s="187" t="s">
        <v>26</v>
      </c>
      <c r="B19" s="188"/>
      <c r="C19" s="188"/>
      <c r="D19" s="189" t="s">
        <v>27</v>
      </c>
      <c r="E19" s="188" t="str">
        <f>IF(((B18-E18)&gt;0),B18-E18,"----")</f>
        <v>----</v>
      </c>
      <c r="F19" s="188" t="str">
        <f>IF(((C18-F18)&gt;0),C18-F18,"----")</f>
        <v>----</v>
      </c>
    </row>
    <row r="21" ht="12" customHeight="1"/>
    <row r="22" spans="1:4" ht="12.75">
      <c r="A22" s="676" t="s">
        <v>435</v>
      </c>
      <c r="B22" s="677"/>
      <c r="C22" s="677"/>
      <c r="D22" s="678"/>
    </row>
    <row r="23" spans="1:4" ht="12.75">
      <c r="A23" s="677"/>
      <c r="B23" s="677"/>
      <c r="C23" s="677"/>
      <c r="D23" s="678"/>
    </row>
  </sheetData>
  <sheetProtection/>
  <mergeCells count="6">
    <mergeCell ref="A22:D23"/>
    <mergeCell ref="C1:E2"/>
    <mergeCell ref="D8:F8"/>
    <mergeCell ref="A6:E6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PageLayoutView="0" workbookViewId="0" topLeftCell="A1">
      <selection activeCell="A4" sqref="A4:C5"/>
    </sheetView>
  </sheetViews>
  <sheetFormatPr defaultColWidth="9.00390625" defaultRowHeight="12.75"/>
  <cols>
    <col min="1" max="1" width="111.875" style="0" customWidth="1"/>
    <col min="2" max="2" width="18.625" style="0" customWidth="1"/>
    <col min="3" max="3" width="17.125" style="0" customWidth="1"/>
  </cols>
  <sheetData>
    <row r="1" spans="1:2" ht="14.25">
      <c r="A1" s="465" t="s">
        <v>371</v>
      </c>
      <c r="B1" s="465"/>
    </row>
    <row r="2" spans="1:3" ht="12.75">
      <c r="A2" s="466" t="s">
        <v>396</v>
      </c>
      <c r="B2" s="466"/>
      <c r="C2" s="466"/>
    </row>
    <row r="3" spans="1:2" ht="14.25">
      <c r="A3" s="465"/>
      <c r="B3" s="465"/>
    </row>
    <row r="4" spans="1:8" ht="18.75" customHeight="1">
      <c r="A4" s="463" t="s">
        <v>373</v>
      </c>
      <c r="B4" s="463"/>
      <c r="D4" s="236"/>
      <c r="E4" s="236"/>
      <c r="F4" s="236"/>
      <c r="G4" s="236"/>
      <c r="H4" s="236"/>
    </row>
    <row r="5" spans="1:3" ht="22.5">
      <c r="A5" s="464" t="s">
        <v>364</v>
      </c>
      <c r="B5" s="464"/>
      <c r="C5" s="235"/>
    </row>
    <row r="6" spans="1:2" ht="12.75">
      <c r="A6" s="220"/>
      <c r="B6" s="221"/>
    </row>
    <row r="7" spans="1:2" ht="16.5" thickBot="1">
      <c r="A7" s="223" t="s">
        <v>344</v>
      </c>
      <c r="B7" s="222"/>
    </row>
    <row r="8" spans="1:3" ht="13.5" thickBot="1">
      <c r="A8" s="237"/>
      <c r="B8" s="417" t="s">
        <v>419</v>
      </c>
      <c r="C8" s="417" t="s">
        <v>420</v>
      </c>
    </row>
    <row r="9" spans="1:3" ht="14.25">
      <c r="A9" s="224" t="s">
        <v>20</v>
      </c>
      <c r="B9" s="225" t="s">
        <v>345</v>
      </c>
      <c r="C9" s="225" t="s">
        <v>345</v>
      </c>
    </row>
    <row r="10" spans="1:3" ht="15">
      <c r="A10" s="238" t="s">
        <v>346</v>
      </c>
      <c r="B10" s="416">
        <f>'[1]GLOBÁLIS'!J13</f>
        <v>10834316</v>
      </c>
      <c r="C10" s="416">
        <v>10220267</v>
      </c>
    </row>
    <row r="11" spans="1:3" ht="15">
      <c r="A11" s="239" t="s">
        <v>347</v>
      </c>
      <c r="B11" s="226">
        <f>'[1]GLOBÁLIS'!J14</f>
        <v>10834316</v>
      </c>
      <c r="C11" s="226">
        <v>10220267</v>
      </c>
    </row>
    <row r="12" spans="1:3" ht="15">
      <c r="A12" s="239" t="s">
        <v>348</v>
      </c>
      <c r="B12" s="226">
        <f>'[1]GLOBÁLIS'!J15</f>
        <v>0</v>
      </c>
      <c r="C12" s="226">
        <v>0</v>
      </c>
    </row>
    <row r="13" spans="1:3" ht="15">
      <c r="A13" s="239" t="s">
        <v>349</v>
      </c>
      <c r="B13" s="227">
        <f>'[1]GLOBÁLIS'!J16</f>
        <v>4163694</v>
      </c>
      <c r="C13" s="227">
        <v>4163694</v>
      </c>
    </row>
    <row r="14" spans="1:3" ht="15">
      <c r="A14" s="239" t="s">
        <v>350</v>
      </c>
      <c r="B14" s="226">
        <f>'[1]GLOBÁLIS'!J21</f>
        <v>6607180</v>
      </c>
      <c r="C14" s="226">
        <v>6607180</v>
      </c>
    </row>
    <row r="15" spans="1:3" ht="15">
      <c r="A15" s="239" t="s">
        <v>351</v>
      </c>
      <c r="B15" s="227">
        <f>'[1]GLOBÁLIS'!J22</f>
        <v>8390830</v>
      </c>
      <c r="C15" s="227">
        <v>7776781</v>
      </c>
    </row>
    <row r="16" spans="1:3" ht="15">
      <c r="A16" s="239" t="s">
        <v>352</v>
      </c>
      <c r="B16" s="226">
        <f>'[1]GLOBÁLIS'!J23</f>
        <v>3000000</v>
      </c>
      <c r="C16" s="226">
        <v>3000000</v>
      </c>
    </row>
    <row r="17" spans="1:3" ht="15">
      <c r="A17" s="239" t="s">
        <v>353</v>
      </c>
      <c r="B17" s="226">
        <f>SUM(B15:B16)</f>
        <v>11390830</v>
      </c>
      <c r="C17" s="226">
        <v>11390</v>
      </c>
    </row>
    <row r="18" spans="1:3" ht="15">
      <c r="A18" s="239" t="s">
        <v>354</v>
      </c>
      <c r="B18" s="226">
        <f>'[1]GLOBÁLIS'!J24</f>
        <v>0</v>
      </c>
      <c r="C18" s="226">
        <v>0</v>
      </c>
    </row>
    <row r="19" spans="1:3" ht="14.25">
      <c r="A19" s="240" t="s">
        <v>355</v>
      </c>
      <c r="B19" s="227">
        <f>B17+B18</f>
        <v>11390830</v>
      </c>
      <c r="C19" s="227">
        <v>10776781</v>
      </c>
    </row>
    <row r="20" spans="1:3" ht="15">
      <c r="A20" s="238" t="s">
        <v>356</v>
      </c>
      <c r="B20" s="228">
        <f>'[1]KÖZOKTATÁS'!R57+'[1]KÖZOKTATÁS'!R58</f>
        <v>0</v>
      </c>
      <c r="C20" s="228">
        <v>0</v>
      </c>
    </row>
    <row r="21" spans="1:3" ht="15">
      <c r="A21" s="241" t="s">
        <v>357</v>
      </c>
      <c r="B21" s="228">
        <f>+'[1]KÖZOKTATÁS'!R59</f>
        <v>2550000</v>
      </c>
      <c r="C21" s="228">
        <v>2550000</v>
      </c>
    </row>
    <row r="22" spans="1:3" ht="15">
      <c r="A22" s="242" t="s">
        <v>358</v>
      </c>
      <c r="B22" s="228">
        <f>'[1]KÖZOKTATÁS'!R78+'[1]KÖZOKTATÁS'!R79</f>
        <v>0</v>
      </c>
      <c r="C22" s="228">
        <v>0</v>
      </c>
    </row>
    <row r="23" spans="1:3" ht="14.25">
      <c r="A23" s="243" t="s">
        <v>359</v>
      </c>
      <c r="B23" s="229">
        <f>SUM(B21:B22)</f>
        <v>2550000</v>
      </c>
      <c r="C23" s="229">
        <v>2550000</v>
      </c>
    </row>
    <row r="24" spans="1:3" ht="15">
      <c r="A24" s="244" t="s">
        <v>360</v>
      </c>
      <c r="B24" s="228">
        <f>+'[1]SZOCIÁLIS'!L13</f>
        <v>994525.9999999999</v>
      </c>
      <c r="C24" s="228">
        <v>994526</v>
      </c>
    </row>
    <row r="25" spans="1:3" ht="15" thickBot="1">
      <c r="A25" s="245" t="s">
        <v>361</v>
      </c>
      <c r="B25" s="229">
        <f>SUM(B24)</f>
        <v>994525.9999999999</v>
      </c>
      <c r="C25" s="229">
        <v>994526</v>
      </c>
    </row>
    <row r="26" spans="1:3" ht="15">
      <c r="A26" s="244" t="s">
        <v>362</v>
      </c>
      <c r="B26" s="230">
        <f>SUM('[1]KULTURÁLIS'!L13:L20)</f>
        <v>1011180</v>
      </c>
      <c r="C26" s="230">
        <v>1011180</v>
      </c>
    </row>
    <row r="27" spans="1:3" ht="15.75" thickBot="1">
      <c r="A27" s="244"/>
      <c r="B27" s="231">
        <f>SUM('[1]KULTURÁLIS'!L21,'[1]KULTURÁLIS'!L28,'[1]KULTURÁLIS'!L35)</f>
        <v>0</v>
      </c>
      <c r="C27" s="231">
        <v>0</v>
      </c>
    </row>
    <row r="28" spans="1:3" ht="15" thickBot="1">
      <c r="A28" s="246" t="s">
        <v>363</v>
      </c>
      <c r="B28" s="232">
        <f>B26+B27</f>
        <v>1011180</v>
      </c>
      <c r="C28" s="232">
        <v>1011180</v>
      </c>
    </row>
    <row r="29" spans="1:3" ht="15" thickBot="1">
      <c r="A29" s="247"/>
      <c r="B29" s="233"/>
      <c r="C29" s="233"/>
    </row>
    <row r="30" spans="1:3" ht="16.5" thickBot="1">
      <c r="A30" s="415" t="s">
        <v>365</v>
      </c>
      <c r="B30" s="234">
        <f>B28+B25+B23+B19</f>
        <v>15946536</v>
      </c>
      <c r="C30" s="234">
        <f>C28+C25+C23+C19</f>
        <v>15332487</v>
      </c>
    </row>
    <row r="32" spans="1:4" ht="12.75">
      <c r="A32" s="676" t="s">
        <v>436</v>
      </c>
      <c r="B32" s="677"/>
      <c r="C32" s="677"/>
      <c r="D32" s="678"/>
    </row>
    <row r="33" spans="1:4" ht="12.75">
      <c r="A33" s="677"/>
      <c r="B33" s="677"/>
      <c r="C33" s="677"/>
      <c r="D33" s="678"/>
    </row>
  </sheetData>
  <sheetProtection/>
  <mergeCells count="6">
    <mergeCell ref="A32:D33"/>
    <mergeCell ref="A4:B4"/>
    <mergeCell ref="A5:B5"/>
    <mergeCell ref="A1:B1"/>
    <mergeCell ref="A2:C2"/>
    <mergeCell ref="A3:B3"/>
  </mergeCells>
  <printOptions/>
  <pageMargins left="0.3937007874015748" right="0.1968503937007874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5.375" style="0" customWidth="1"/>
    <col min="2" max="9" width="7.875" style="0" customWidth="1"/>
  </cols>
  <sheetData>
    <row r="1" spans="1:9" ht="15.75">
      <c r="A1" s="21"/>
      <c r="B1" s="21"/>
      <c r="C1" s="21"/>
      <c r="D1" s="21"/>
      <c r="E1" s="21"/>
      <c r="F1" s="495" t="s">
        <v>160</v>
      </c>
      <c r="G1" s="495"/>
      <c r="H1" s="495"/>
      <c r="I1" s="495"/>
    </row>
    <row r="2" spans="1:9" ht="15.75">
      <c r="A2" s="21"/>
      <c r="B2" s="21"/>
      <c r="C2" s="466" t="s">
        <v>396</v>
      </c>
      <c r="D2" s="466"/>
      <c r="E2" s="466"/>
      <c r="F2" s="498"/>
      <c r="G2" s="498"/>
      <c r="H2" s="498"/>
      <c r="I2" s="498"/>
    </row>
    <row r="3" spans="1:9" ht="15.75">
      <c r="A3" s="21"/>
      <c r="B3" s="21"/>
      <c r="C3" s="21"/>
      <c r="D3" s="21"/>
      <c r="E3" s="21"/>
      <c r="F3" s="495"/>
      <c r="G3" s="495"/>
      <c r="H3" s="495"/>
      <c r="I3" s="495"/>
    </row>
    <row r="4" spans="1:9" ht="15.75">
      <c r="A4" s="21"/>
      <c r="B4" s="21"/>
      <c r="C4" s="466"/>
      <c r="D4" s="466"/>
      <c r="E4" s="466"/>
      <c r="F4" s="498"/>
      <c r="G4" s="498"/>
      <c r="H4" s="498"/>
      <c r="I4" s="498"/>
    </row>
    <row r="5" spans="1:8" ht="15.75">
      <c r="A5" s="21"/>
      <c r="B5" s="21"/>
      <c r="C5" s="21"/>
      <c r="D5" s="21"/>
      <c r="E5" s="21"/>
      <c r="F5" s="21"/>
      <c r="G5" s="21"/>
      <c r="H5" s="21"/>
    </row>
    <row r="6" spans="1:9" ht="15.75">
      <c r="A6" s="496" t="s">
        <v>76</v>
      </c>
      <c r="B6" s="496"/>
      <c r="C6" s="496"/>
      <c r="D6" s="496"/>
      <c r="E6" s="496"/>
      <c r="F6" s="496"/>
      <c r="G6" s="496"/>
      <c r="H6" s="496"/>
      <c r="I6" s="496"/>
    </row>
    <row r="7" spans="1:9" ht="15.75">
      <c r="A7" s="496" t="s">
        <v>335</v>
      </c>
      <c r="B7" s="496"/>
      <c r="C7" s="496"/>
      <c r="D7" s="496"/>
      <c r="E7" s="496"/>
      <c r="F7" s="496"/>
      <c r="G7" s="496"/>
      <c r="H7" s="496"/>
      <c r="I7" s="496"/>
    </row>
    <row r="8" spans="1:8" ht="15.75">
      <c r="A8" s="62"/>
      <c r="B8" s="61"/>
      <c r="C8" s="61"/>
      <c r="D8" s="60"/>
      <c r="E8" s="60"/>
      <c r="F8" s="60"/>
      <c r="G8" s="60"/>
      <c r="H8" s="62"/>
    </row>
    <row r="9" spans="1:9" ht="15.75">
      <c r="A9" s="497" t="s">
        <v>78</v>
      </c>
      <c r="B9" s="497"/>
      <c r="C9" s="497"/>
      <c r="D9" s="497"/>
      <c r="E9" s="497"/>
      <c r="F9" s="497"/>
      <c r="G9" s="497"/>
      <c r="H9" s="497"/>
      <c r="I9" s="497"/>
    </row>
    <row r="10" spans="1:8" ht="15.75">
      <c r="A10" s="21"/>
      <c r="B10" s="21"/>
      <c r="C10" s="21"/>
      <c r="D10" s="21"/>
      <c r="E10" s="21"/>
      <c r="F10" s="21"/>
      <c r="G10" s="21"/>
      <c r="H10" s="21"/>
    </row>
    <row r="11" spans="8:9" ht="15.75">
      <c r="H11" s="457" t="s">
        <v>251</v>
      </c>
      <c r="I11" s="457"/>
    </row>
    <row r="12" spans="1:9" ht="27.75" customHeight="1">
      <c r="A12" s="460" t="s">
        <v>20</v>
      </c>
      <c r="B12" s="438" t="s">
        <v>79</v>
      </c>
      <c r="C12" s="439"/>
      <c r="D12" s="440" t="s">
        <v>421</v>
      </c>
      <c r="E12" s="441"/>
      <c r="F12" s="458" t="s">
        <v>80</v>
      </c>
      <c r="G12" s="459"/>
      <c r="H12" s="458" t="s">
        <v>15</v>
      </c>
      <c r="I12" s="489"/>
    </row>
    <row r="13" spans="1:9" ht="27.75" customHeight="1">
      <c r="A13" s="437"/>
      <c r="B13" s="490" t="s">
        <v>290</v>
      </c>
      <c r="C13" s="491"/>
      <c r="D13" s="420"/>
      <c r="E13" s="421"/>
      <c r="F13" s="492" t="s">
        <v>291</v>
      </c>
      <c r="G13" s="493"/>
      <c r="H13" s="492" t="s">
        <v>172</v>
      </c>
      <c r="I13" s="494"/>
    </row>
    <row r="14" spans="1:9" ht="27.75" customHeight="1">
      <c r="A14" s="24"/>
      <c r="B14" s="100" t="s">
        <v>282</v>
      </c>
      <c r="C14" s="100" t="s">
        <v>283</v>
      </c>
      <c r="D14" s="100" t="s">
        <v>282</v>
      </c>
      <c r="E14" s="100" t="s">
        <v>283</v>
      </c>
      <c r="F14" s="100" t="s">
        <v>282</v>
      </c>
      <c r="G14" s="100" t="s">
        <v>283</v>
      </c>
      <c r="H14" s="100" t="s">
        <v>282</v>
      </c>
      <c r="I14" s="100" t="s">
        <v>283</v>
      </c>
    </row>
    <row r="15" spans="1:9" ht="27.75" customHeight="1">
      <c r="A15" s="17" t="s">
        <v>81</v>
      </c>
      <c r="B15" s="57"/>
      <c r="C15" s="57">
        <v>480</v>
      </c>
      <c r="D15" s="19">
        <v>610</v>
      </c>
      <c r="E15" s="19">
        <v>610</v>
      </c>
      <c r="F15" s="19">
        <v>400</v>
      </c>
      <c r="G15" s="19">
        <v>400</v>
      </c>
      <c r="H15" s="59">
        <f aca="true" t="shared" si="0" ref="H15:I18">B15+D15+F15</f>
        <v>1010</v>
      </c>
      <c r="I15" s="59">
        <f t="shared" si="0"/>
        <v>1490</v>
      </c>
    </row>
    <row r="16" spans="1:12" ht="27.75" customHeight="1">
      <c r="A16" s="17" t="s">
        <v>82</v>
      </c>
      <c r="B16" s="18"/>
      <c r="C16" s="18"/>
      <c r="D16" s="19">
        <v>86</v>
      </c>
      <c r="E16" s="19">
        <v>86</v>
      </c>
      <c r="F16" s="19"/>
      <c r="G16" s="19"/>
      <c r="H16" s="23">
        <f t="shared" si="0"/>
        <v>86</v>
      </c>
      <c r="I16" s="59">
        <f t="shared" si="0"/>
        <v>86</v>
      </c>
      <c r="L16" s="129"/>
    </row>
    <row r="17" spans="1:12" ht="27.75" customHeight="1">
      <c r="A17" s="17" t="s">
        <v>316</v>
      </c>
      <c r="B17" s="18">
        <f>100+480</f>
        <v>580</v>
      </c>
      <c r="C17" s="18">
        <f>100+480</f>
        <v>580</v>
      </c>
      <c r="D17" s="19"/>
      <c r="E17" s="19"/>
      <c r="F17" s="19"/>
      <c r="G17" s="19"/>
      <c r="H17" s="23">
        <f t="shared" si="0"/>
        <v>580</v>
      </c>
      <c r="I17" s="59">
        <f t="shared" si="0"/>
        <v>580</v>
      </c>
      <c r="L17" s="129"/>
    </row>
    <row r="18" spans="1:9" ht="27.75" customHeight="1">
      <c r="A18" s="17" t="s">
        <v>289</v>
      </c>
      <c r="B18" s="18">
        <v>1020</v>
      </c>
      <c r="C18" s="18">
        <v>1020</v>
      </c>
      <c r="D18" s="19"/>
      <c r="E18" s="19"/>
      <c r="F18" s="19"/>
      <c r="G18" s="19"/>
      <c r="H18" s="109">
        <f t="shared" si="0"/>
        <v>1020</v>
      </c>
      <c r="I18" s="59">
        <f t="shared" si="0"/>
        <v>1020</v>
      </c>
    </row>
    <row r="19" spans="1:9" ht="27.75" customHeight="1">
      <c r="A19" s="20" t="s">
        <v>14</v>
      </c>
      <c r="B19" s="58">
        <f aca="true" t="shared" si="1" ref="B19:I19">SUM(B15:B18)</f>
        <v>1600</v>
      </c>
      <c r="C19" s="58">
        <f t="shared" si="1"/>
        <v>2080</v>
      </c>
      <c r="D19" s="58">
        <f t="shared" si="1"/>
        <v>696</v>
      </c>
      <c r="E19" s="58">
        <f t="shared" si="1"/>
        <v>696</v>
      </c>
      <c r="F19" s="58">
        <f t="shared" si="1"/>
        <v>400</v>
      </c>
      <c r="G19" s="58">
        <v>400</v>
      </c>
      <c r="H19" s="58">
        <f t="shared" si="1"/>
        <v>2696</v>
      </c>
      <c r="I19" s="58">
        <f t="shared" si="1"/>
        <v>3176</v>
      </c>
    </row>
    <row r="21" spans="1:4" ht="12.75">
      <c r="A21" s="676" t="s">
        <v>437</v>
      </c>
      <c r="B21" s="677"/>
      <c r="C21" s="677"/>
      <c r="D21" s="678"/>
    </row>
    <row r="22" spans="1:4" ht="12.75">
      <c r="A22" s="677"/>
      <c r="B22" s="677"/>
      <c r="C22" s="677"/>
      <c r="D22" s="678"/>
    </row>
  </sheetData>
  <sheetProtection/>
  <mergeCells count="17">
    <mergeCell ref="A21:D22"/>
    <mergeCell ref="F1:I1"/>
    <mergeCell ref="A6:I6"/>
    <mergeCell ref="A7:I7"/>
    <mergeCell ref="A9:I9"/>
    <mergeCell ref="C2:I2"/>
    <mergeCell ref="F3:I3"/>
    <mergeCell ref="C4:I4"/>
    <mergeCell ref="H11:I11"/>
    <mergeCell ref="F12:G12"/>
    <mergeCell ref="A12:A13"/>
    <mergeCell ref="B12:C12"/>
    <mergeCell ref="D12:E13"/>
    <mergeCell ref="H12:I12"/>
    <mergeCell ref="B13:C13"/>
    <mergeCell ref="F13:G13"/>
    <mergeCell ref="H13:I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3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3.625" style="7" customWidth="1"/>
    <col min="2" max="2" width="13.625" style="6" bestFit="1" customWidth="1"/>
    <col min="3" max="3" width="14.00390625" style="6" bestFit="1" customWidth="1"/>
    <col min="4" max="4" width="13.875" style="6" customWidth="1"/>
    <col min="5" max="16384" width="9.375" style="6" customWidth="1"/>
  </cols>
  <sheetData>
    <row r="1" spans="3:4" ht="15.75" customHeight="1">
      <c r="C1" s="501" t="s">
        <v>439</v>
      </c>
      <c r="D1" s="501"/>
    </row>
    <row r="2" spans="3:4" ht="12.75">
      <c r="C2" s="502"/>
      <c r="D2" s="502"/>
    </row>
    <row r="3" spans="3:4" ht="12.75">
      <c r="C3" s="502"/>
      <c r="D3" s="502"/>
    </row>
    <row r="4" spans="3:4" ht="12.75">
      <c r="C4" s="501"/>
      <c r="D4" s="501"/>
    </row>
    <row r="5" spans="3:4" ht="12.75">
      <c r="C5" s="502"/>
      <c r="D5" s="502"/>
    </row>
    <row r="6" spans="3:4" ht="12.75">
      <c r="C6" s="502"/>
      <c r="D6" s="502"/>
    </row>
    <row r="8" spans="1:4" ht="14.25" customHeight="1">
      <c r="A8" s="499" t="s">
        <v>76</v>
      </c>
      <c r="B8" s="499"/>
      <c r="C8" s="499"/>
      <c r="D8" s="499"/>
    </row>
    <row r="9" spans="1:4" ht="14.25">
      <c r="A9" s="499" t="s">
        <v>326</v>
      </c>
      <c r="B9" s="499"/>
      <c r="C9" s="499"/>
      <c r="D9" s="499"/>
    </row>
    <row r="10" spans="1:4" ht="14.25">
      <c r="A10" s="94"/>
      <c r="B10" s="94"/>
      <c r="C10" s="94"/>
      <c r="D10" s="94"/>
    </row>
    <row r="11" spans="1:4" ht="14.25">
      <c r="A11" s="94"/>
      <c r="B11" s="94"/>
      <c r="C11" s="94"/>
      <c r="D11" s="94"/>
    </row>
    <row r="12" spans="1:4" ht="14.25">
      <c r="A12" s="94"/>
      <c r="B12" s="94"/>
      <c r="C12" s="94"/>
      <c r="D12" s="94"/>
    </row>
    <row r="13" spans="1:3" ht="14.25">
      <c r="A13" s="94"/>
      <c r="B13" s="94"/>
      <c r="C13" s="94"/>
    </row>
    <row r="14" spans="1:4" ht="15.75">
      <c r="A14" s="500" t="s">
        <v>257</v>
      </c>
      <c r="B14" s="500"/>
      <c r="C14" s="500"/>
      <c r="D14" s="500"/>
    </row>
    <row r="15" spans="1:4" ht="15.75">
      <c r="A15" s="173"/>
      <c r="B15" s="173"/>
      <c r="C15" s="173"/>
      <c r="D15" s="173"/>
    </row>
    <row r="16" spans="1:4" ht="15.75">
      <c r="A16" s="173"/>
      <c r="B16" s="173"/>
      <c r="C16" s="173"/>
      <c r="D16" s="173"/>
    </row>
    <row r="17" spans="1:4" ht="15.75">
      <c r="A17" s="173"/>
      <c r="B17" s="173"/>
      <c r="C17" s="173"/>
      <c r="D17" s="173"/>
    </row>
    <row r="18" spans="2:3" ht="12.75">
      <c r="B18" s="7"/>
      <c r="C18" s="7"/>
    </row>
    <row r="19" spans="1:4" ht="18" customHeight="1">
      <c r="A19" s="72"/>
      <c r="D19" s="152" t="s">
        <v>251</v>
      </c>
    </row>
    <row r="20" spans="1:4" s="8" customFormat="1" ht="44.25" customHeight="1">
      <c r="A20" s="133" t="s">
        <v>29</v>
      </c>
      <c r="B20" s="198" t="s">
        <v>387</v>
      </c>
      <c r="C20" s="198" t="s">
        <v>388</v>
      </c>
      <c r="D20" s="408"/>
    </row>
    <row r="21" spans="1:4" s="9" customFormat="1" ht="12" customHeight="1">
      <c r="A21" s="134">
        <v>1</v>
      </c>
      <c r="B21" s="144">
        <v>8</v>
      </c>
      <c r="C21" s="199">
        <v>4</v>
      </c>
      <c r="D21" s="409"/>
    </row>
    <row r="22" spans="1:4" ht="27.75" customHeight="1">
      <c r="A22" s="11"/>
      <c r="B22" s="73"/>
      <c r="C22" s="11"/>
      <c r="D22" s="76"/>
    </row>
    <row r="23" spans="1:4" ht="15.75" customHeight="1">
      <c r="A23" s="11"/>
      <c r="B23" s="73"/>
      <c r="C23" s="11"/>
      <c r="D23" s="76"/>
    </row>
    <row r="24" spans="1:4" ht="15.75" customHeight="1">
      <c r="A24" s="11" t="s">
        <v>288</v>
      </c>
      <c r="B24" s="217">
        <v>0</v>
      </c>
      <c r="C24" s="11">
        <v>0</v>
      </c>
      <c r="D24" s="410"/>
    </row>
    <row r="25" spans="1:4" ht="15.75" customHeight="1">
      <c r="A25" s="11"/>
      <c r="B25" s="73"/>
      <c r="C25" s="143"/>
      <c r="D25" s="76"/>
    </row>
    <row r="26" spans="1:4" ht="15.75" customHeight="1">
      <c r="A26" s="11"/>
      <c r="B26" s="73"/>
      <c r="C26" s="73"/>
      <c r="D26" s="76"/>
    </row>
    <row r="27" spans="1:4" s="10" customFormat="1" ht="18" customHeight="1">
      <c r="A27" s="200" t="s">
        <v>25</v>
      </c>
      <c r="B27" s="218">
        <f>SUM(B22:B26)</f>
        <v>0</v>
      </c>
      <c r="C27" s="201">
        <f>SUM(C22:C26)</f>
        <v>0</v>
      </c>
      <c r="D27" s="411"/>
    </row>
    <row r="28" ht="12.75">
      <c r="D28" s="76"/>
    </row>
    <row r="29" spans="1:4" ht="12.75">
      <c r="A29" s="676" t="s">
        <v>438</v>
      </c>
      <c r="B29" s="677"/>
      <c r="C29" s="677"/>
      <c r="D29" s="678"/>
    </row>
    <row r="30" spans="1:4" ht="12.75">
      <c r="A30" s="677"/>
      <c r="B30" s="677"/>
      <c r="C30" s="677"/>
      <c r="D30" s="678"/>
    </row>
    <row r="31" spans="1:3" ht="12.75">
      <c r="A31" s="75"/>
      <c r="B31" s="76"/>
      <c r="C31" s="76"/>
    </row>
    <row r="32" spans="1:3" ht="12.75">
      <c r="A32" s="80"/>
      <c r="B32" s="76"/>
      <c r="C32" s="76"/>
    </row>
    <row r="33" spans="1:3" ht="12.75">
      <c r="A33" s="79"/>
      <c r="B33" s="76"/>
      <c r="C33" s="76"/>
    </row>
    <row r="34" spans="1:3" ht="12.75">
      <c r="A34" s="80"/>
      <c r="B34" s="76"/>
      <c r="C34" s="76"/>
    </row>
  </sheetData>
  <sheetProtection/>
  <mergeCells count="6">
    <mergeCell ref="A29:D30"/>
    <mergeCell ref="A8:D8"/>
    <mergeCell ref="A9:D9"/>
    <mergeCell ref="A14:D14"/>
    <mergeCell ref="C1:D3"/>
    <mergeCell ref="C4:D6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4.50390625" style="7" customWidth="1"/>
    <col min="2" max="2" width="13.875" style="6" customWidth="1"/>
    <col min="3" max="3" width="16.375" style="6" customWidth="1"/>
    <col min="4" max="4" width="14.375" style="6" customWidth="1"/>
    <col min="5" max="16384" width="9.375" style="6" customWidth="1"/>
  </cols>
  <sheetData>
    <row r="1" spans="2:4" ht="15.75" customHeight="1">
      <c r="B1" s="504" t="s">
        <v>441</v>
      </c>
      <c r="C1" s="504"/>
      <c r="D1" s="504"/>
    </row>
    <row r="2" spans="2:4" ht="15.75" customHeight="1">
      <c r="B2" s="502"/>
      <c r="C2" s="502"/>
      <c r="D2" s="502"/>
    </row>
    <row r="3" spans="2:4" ht="15.75" customHeight="1">
      <c r="B3" s="504"/>
      <c r="C3" s="504"/>
      <c r="D3" s="504"/>
    </row>
    <row r="4" spans="2:4" ht="15.75" customHeight="1">
      <c r="B4" s="502"/>
      <c r="C4" s="502"/>
      <c r="D4" s="502"/>
    </row>
    <row r="5" spans="2:3" ht="15.75" customHeight="1">
      <c r="B5" s="142"/>
      <c r="C5" s="142"/>
    </row>
    <row r="6" spans="1:4" ht="15.75">
      <c r="A6" s="497" t="s">
        <v>76</v>
      </c>
      <c r="B6" s="497"/>
      <c r="C6" s="497"/>
      <c r="D6" s="497"/>
    </row>
    <row r="7" spans="1:4" ht="15.75">
      <c r="A7" s="497" t="str">
        <f>'Beruházás 5.'!A9:C9</f>
        <v>2013. évi költségvetési terv</v>
      </c>
      <c r="B7" s="497"/>
      <c r="C7" s="497"/>
      <c r="D7" s="497"/>
    </row>
    <row r="8" spans="1:3" ht="15.75">
      <c r="A8" s="60"/>
      <c r="B8" s="60"/>
      <c r="C8" s="60"/>
    </row>
    <row r="9" spans="1:3" ht="15.75">
      <c r="A9" s="60"/>
      <c r="B9" s="60"/>
      <c r="C9" s="60"/>
    </row>
    <row r="10" spans="1:3" ht="15.75">
      <c r="A10" s="60"/>
      <c r="B10" s="60"/>
      <c r="C10" s="60"/>
    </row>
    <row r="11" spans="1:4" ht="15.75">
      <c r="A11" s="503" t="s">
        <v>330</v>
      </c>
      <c r="B11" s="503"/>
      <c r="C11" s="503"/>
      <c r="D11" s="503"/>
    </row>
    <row r="12" spans="1:3" ht="15.75">
      <c r="A12" s="56"/>
      <c r="B12" s="56"/>
      <c r="C12" s="56"/>
    </row>
    <row r="13" spans="1:4" ht="23.25" customHeight="1" thickBot="1">
      <c r="A13" s="72"/>
      <c r="B13" s="51"/>
      <c r="C13" s="51"/>
      <c r="D13" s="152" t="s">
        <v>251</v>
      </c>
    </row>
    <row r="14" spans="1:4" s="8" customFormat="1" ht="48.75" customHeight="1">
      <c r="A14" s="429" t="s">
        <v>30</v>
      </c>
      <c r="B14" s="430" t="s">
        <v>387</v>
      </c>
      <c r="C14" s="431" t="s">
        <v>388</v>
      </c>
      <c r="D14" s="422"/>
    </row>
    <row r="15" spans="1:4" s="9" customFormat="1" ht="15" customHeight="1">
      <c r="A15" s="432">
        <v>1</v>
      </c>
      <c r="B15" s="426">
        <v>8</v>
      </c>
      <c r="C15" s="433">
        <v>4</v>
      </c>
      <c r="D15" s="423"/>
    </row>
    <row r="16" spans="1:4" ht="25.5">
      <c r="A16" s="434" t="s">
        <v>380</v>
      </c>
      <c r="B16" s="427">
        <v>19000</v>
      </c>
      <c r="C16" s="427">
        <v>19000</v>
      </c>
      <c r="D16" s="425"/>
    </row>
    <row r="17" spans="1:4" ht="22.5">
      <c r="A17" s="252" t="s">
        <v>329</v>
      </c>
      <c r="B17" s="428"/>
      <c r="C17" s="428"/>
      <c r="D17" s="410"/>
    </row>
    <row r="18" spans="1:4" ht="12.75">
      <c r="A18" s="435" t="s">
        <v>377</v>
      </c>
      <c r="B18" s="253">
        <v>500</v>
      </c>
      <c r="C18" s="253">
        <v>500</v>
      </c>
      <c r="D18" s="425"/>
    </row>
    <row r="19" spans="1:4" ht="31.5" customHeight="1" thickBot="1">
      <c r="A19" s="140" t="s">
        <v>25</v>
      </c>
      <c r="B19" s="151">
        <f>SUM(B16:B18)</f>
        <v>19500</v>
      </c>
      <c r="C19" s="151">
        <f>SUM(C16:C18)</f>
        <v>19500</v>
      </c>
      <c r="D19" s="424"/>
    </row>
    <row r="20" spans="1:6" s="10" customFormat="1" ht="39" customHeight="1">
      <c r="A20" s="74"/>
      <c r="F20" s="10" t="s">
        <v>374</v>
      </c>
    </row>
    <row r="21" spans="1:4" ht="12.75">
      <c r="A21" s="676" t="s">
        <v>440</v>
      </c>
      <c r="B21" s="677"/>
      <c r="C21" s="677"/>
      <c r="D21" s="678"/>
    </row>
    <row r="22" spans="1:4" ht="12.75">
      <c r="A22" s="677"/>
      <c r="B22" s="677"/>
      <c r="C22" s="677"/>
      <c r="D22" s="678"/>
    </row>
    <row r="23" spans="1:2" ht="12.75">
      <c r="A23" s="79"/>
      <c r="B23" s="76"/>
    </row>
    <row r="24" spans="1:2" ht="12.75">
      <c r="A24" s="77"/>
      <c r="B24" s="78"/>
    </row>
    <row r="25" spans="1:2" ht="12.75">
      <c r="A25" s="79"/>
      <c r="B25" s="76"/>
    </row>
    <row r="26" spans="1:2" ht="12.75">
      <c r="A26" s="80"/>
      <c r="B26" s="81"/>
    </row>
    <row r="27" spans="2:3" ht="12.75">
      <c r="B27" s="76"/>
      <c r="C27" s="76"/>
    </row>
  </sheetData>
  <sheetProtection/>
  <mergeCells count="6">
    <mergeCell ref="A21:D22"/>
    <mergeCell ref="A6:D6"/>
    <mergeCell ref="A7:D7"/>
    <mergeCell ref="A11:D11"/>
    <mergeCell ref="B1:D2"/>
    <mergeCell ref="B3:D4"/>
  </mergeCells>
  <printOptions horizontalCentered="1"/>
  <pageMargins left="0.984251968503937" right="0.1968503937007874" top="1.1811023622047245" bottom="0.984251968503937" header="0.3937007874015748" footer="0.7874015748031497"/>
  <pageSetup horizontalDpi="300" verticalDpi="300" orientation="portrait" paperSize="9" scale="95" r:id="rId1"/>
  <headerFooter alignWithMargins="0"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36"/>
  <sheetViews>
    <sheetView zoomScalePageLayoutView="0" workbookViewId="0" topLeftCell="A1">
      <selection activeCell="K36" sqref="K36"/>
    </sheetView>
  </sheetViews>
  <sheetFormatPr defaultColWidth="9.00390625" defaultRowHeight="12.75"/>
  <cols>
    <col min="1" max="1" width="34.00390625" style="0" customWidth="1"/>
    <col min="2" max="3" width="7.625" style="0" customWidth="1"/>
    <col min="4" max="4" width="8.00390625" style="0" customWidth="1"/>
    <col min="5" max="7" width="7.625" style="0" customWidth="1"/>
    <col min="8" max="8" width="7.00390625" style="0" customWidth="1"/>
    <col min="9" max="11" width="6.50390625" style="0" bestFit="1" customWidth="1"/>
  </cols>
  <sheetData>
    <row r="1" spans="1:15" ht="14.25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5"/>
      <c r="M1" s="466" t="s">
        <v>366</v>
      </c>
      <c r="N1" s="466"/>
      <c r="O1" s="466"/>
    </row>
    <row r="2" spans="1:15" ht="14.25">
      <c r="A2" s="255"/>
      <c r="B2" s="255"/>
      <c r="C2" s="255"/>
      <c r="D2" s="255"/>
      <c r="E2" s="255"/>
      <c r="F2" s="473"/>
      <c r="G2" s="28"/>
      <c r="H2" s="28"/>
      <c r="I2" s="28"/>
      <c r="J2" s="28"/>
      <c r="K2" s="474" t="s">
        <v>396</v>
      </c>
      <c r="L2" s="474"/>
      <c r="M2" s="475"/>
      <c r="N2" s="475"/>
      <c r="O2" s="475"/>
    </row>
    <row r="3" spans="1:15" ht="15.75">
      <c r="A3" s="497" t="s">
        <v>83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M3" s="466"/>
      <c r="N3" s="466"/>
      <c r="O3" s="466"/>
    </row>
    <row r="4" spans="1:15" ht="13.5" customHeight="1">
      <c r="A4" s="507" t="str">
        <f>'Int. műk. bevét 4.'!A7</f>
        <v>2013. évi költségvetés</v>
      </c>
      <c r="B4" s="508"/>
      <c r="C4" s="508"/>
      <c r="D4" s="508"/>
      <c r="E4" s="508"/>
      <c r="F4" s="508"/>
      <c r="G4" s="508"/>
      <c r="H4" s="508"/>
      <c r="I4" s="508"/>
      <c r="J4" s="508"/>
      <c r="K4" s="474"/>
      <c r="L4" s="474"/>
      <c r="M4" s="475"/>
      <c r="N4" s="475"/>
      <c r="O4" s="475"/>
    </row>
    <row r="5" spans="1:11" ht="12.75" customHeight="1">
      <c r="A5" s="497" t="s">
        <v>158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 ht="12.75">
      <c r="A6" s="513" t="s">
        <v>20</v>
      </c>
      <c r="B6" s="510" t="s">
        <v>84</v>
      </c>
      <c r="C6" s="510"/>
      <c r="D6" s="510"/>
      <c r="E6" s="510"/>
      <c r="F6" s="511" t="s">
        <v>195</v>
      </c>
      <c r="G6" s="512"/>
      <c r="H6" s="510" t="s">
        <v>292</v>
      </c>
      <c r="I6" s="510"/>
      <c r="J6" s="509" t="s">
        <v>153</v>
      </c>
      <c r="K6" s="509"/>
    </row>
    <row r="7" spans="1:11" ht="12.75">
      <c r="A7" s="513"/>
      <c r="B7" s="510" t="s">
        <v>84</v>
      </c>
      <c r="C7" s="510"/>
      <c r="D7" s="510" t="s">
        <v>197</v>
      </c>
      <c r="E7" s="510"/>
      <c r="F7" s="155"/>
      <c r="G7" s="155"/>
      <c r="H7" s="510" t="s">
        <v>285</v>
      </c>
      <c r="I7" s="510"/>
      <c r="J7" s="509" t="s">
        <v>86</v>
      </c>
      <c r="K7" s="509"/>
    </row>
    <row r="8" spans="1:11" ht="12.75">
      <c r="A8" s="513"/>
      <c r="B8" s="510"/>
      <c r="C8" s="510"/>
      <c r="D8" s="510"/>
      <c r="E8" s="510"/>
      <c r="F8" s="155"/>
      <c r="G8" s="155"/>
      <c r="H8" s="510"/>
      <c r="I8" s="510"/>
      <c r="J8" s="509" t="s">
        <v>286</v>
      </c>
      <c r="K8" s="509"/>
    </row>
    <row r="9" spans="1:11" ht="12.75">
      <c r="A9" s="154"/>
      <c r="B9" s="510" t="s">
        <v>416</v>
      </c>
      <c r="C9" s="510"/>
      <c r="D9" s="510" t="s">
        <v>416</v>
      </c>
      <c r="E9" s="510"/>
      <c r="F9" s="510" t="s">
        <v>416</v>
      </c>
      <c r="G9" s="510"/>
      <c r="H9" s="510" t="s">
        <v>416</v>
      </c>
      <c r="I9" s="510"/>
      <c r="J9" s="156"/>
      <c r="K9" s="156"/>
    </row>
    <row r="10" spans="1:11" ht="12.75">
      <c r="A10" s="154"/>
      <c r="B10" s="164" t="s">
        <v>282</v>
      </c>
      <c r="C10" s="155" t="s">
        <v>283</v>
      </c>
      <c r="D10" s="164" t="s">
        <v>282</v>
      </c>
      <c r="E10" s="155" t="s">
        <v>283</v>
      </c>
      <c r="F10" s="165" t="s">
        <v>282</v>
      </c>
      <c r="G10" s="165" t="s">
        <v>283</v>
      </c>
      <c r="H10" s="164" t="s">
        <v>282</v>
      </c>
      <c r="I10" s="155" t="s">
        <v>283</v>
      </c>
      <c r="J10" s="164" t="s">
        <v>282</v>
      </c>
      <c r="K10" s="155" t="s">
        <v>283</v>
      </c>
    </row>
    <row r="11" spans="1:11" ht="21.75" customHeight="1">
      <c r="A11" s="23" t="s">
        <v>32</v>
      </c>
      <c r="B11" s="161">
        <v>4174</v>
      </c>
      <c r="C11" s="157">
        <v>4174</v>
      </c>
      <c r="D11" s="161"/>
      <c r="E11" s="157"/>
      <c r="F11" s="157"/>
      <c r="G11" s="157"/>
      <c r="H11" s="161"/>
      <c r="I11" s="157"/>
      <c r="J11" s="163">
        <f aca="true" t="shared" si="0" ref="J11:J24">B11+D11+H11</f>
        <v>4174</v>
      </c>
      <c r="K11" s="160">
        <f aca="true" t="shared" si="1" ref="K11:K24">C11+E11+I11</f>
        <v>4174</v>
      </c>
    </row>
    <row r="12" spans="1:11" ht="21" customHeight="1">
      <c r="A12" s="23" t="s">
        <v>293</v>
      </c>
      <c r="B12" s="162"/>
      <c r="C12" s="90"/>
      <c r="D12" s="162">
        <v>2352</v>
      </c>
      <c r="E12" s="90">
        <v>2460</v>
      </c>
      <c r="F12" s="90"/>
      <c r="G12" s="90"/>
      <c r="H12" s="162">
        <v>100</v>
      </c>
      <c r="I12" s="90">
        <v>588</v>
      </c>
      <c r="J12" s="163">
        <f t="shared" si="0"/>
        <v>2452</v>
      </c>
      <c r="K12" s="160">
        <f t="shared" si="1"/>
        <v>3048</v>
      </c>
    </row>
    <row r="13" spans="1:15" ht="19.5" customHeight="1">
      <c r="A13" s="158" t="s">
        <v>87</v>
      </c>
      <c r="B13" s="163">
        <f>SUM(B11:B12)</f>
        <v>4174</v>
      </c>
      <c r="C13" s="160">
        <f>SUM(C11:C12)</f>
        <v>4174</v>
      </c>
      <c r="D13" s="163">
        <f>SUM(D11:D12)</f>
        <v>2352</v>
      </c>
      <c r="E13" s="160">
        <v>2460</v>
      </c>
      <c r="F13" s="160"/>
      <c r="G13" s="160"/>
      <c r="H13" s="163">
        <f>SUM(H11:H12)</f>
        <v>100</v>
      </c>
      <c r="I13" s="160">
        <v>588</v>
      </c>
      <c r="J13" s="163">
        <f t="shared" si="0"/>
        <v>6626</v>
      </c>
      <c r="K13" s="160">
        <f t="shared" si="1"/>
        <v>7222</v>
      </c>
      <c r="O13" s="159"/>
    </row>
    <row r="14" spans="1:11" ht="19.5" customHeight="1">
      <c r="A14" s="167" t="s">
        <v>305</v>
      </c>
      <c r="B14" s="163"/>
      <c r="C14" s="160"/>
      <c r="D14" s="163">
        <v>0</v>
      </c>
      <c r="E14" s="160"/>
      <c r="F14" s="160"/>
      <c r="G14" s="160"/>
      <c r="H14" s="163"/>
      <c r="I14" s="160"/>
      <c r="J14" s="163">
        <f t="shared" si="0"/>
        <v>0</v>
      </c>
      <c r="K14" s="160">
        <f t="shared" si="1"/>
        <v>0</v>
      </c>
    </row>
    <row r="15" spans="1:11" ht="19.5" customHeight="1">
      <c r="A15" s="167" t="s">
        <v>333</v>
      </c>
      <c r="B15" s="163"/>
      <c r="C15" s="160"/>
      <c r="D15" s="163"/>
      <c r="E15" s="160"/>
      <c r="F15" s="160"/>
      <c r="G15" s="160"/>
      <c r="H15" s="163"/>
      <c r="I15" s="160"/>
      <c r="J15" s="163">
        <f t="shared" si="0"/>
        <v>0</v>
      </c>
      <c r="K15" s="160">
        <f t="shared" si="1"/>
        <v>0</v>
      </c>
    </row>
    <row r="16" spans="1:11" ht="19.5" customHeight="1">
      <c r="A16" s="167" t="s">
        <v>332</v>
      </c>
      <c r="B16" s="163"/>
      <c r="C16" s="160"/>
      <c r="D16" s="163"/>
      <c r="E16" s="160"/>
      <c r="F16" s="160"/>
      <c r="G16" s="160"/>
      <c r="H16" s="163"/>
      <c r="I16" s="160"/>
      <c r="J16" s="163">
        <f t="shared" si="0"/>
        <v>0</v>
      </c>
      <c r="K16" s="160">
        <f t="shared" si="1"/>
        <v>0</v>
      </c>
    </row>
    <row r="17" spans="1:11" ht="21" customHeight="1">
      <c r="A17" s="23" t="s">
        <v>242</v>
      </c>
      <c r="B17" s="162">
        <v>147</v>
      </c>
      <c r="C17" s="90">
        <v>147</v>
      </c>
      <c r="D17" s="162"/>
      <c r="E17" s="90"/>
      <c r="F17" s="90"/>
      <c r="G17" s="90"/>
      <c r="H17" s="162"/>
      <c r="I17" s="90"/>
      <c r="J17" s="163">
        <f t="shared" si="0"/>
        <v>147</v>
      </c>
      <c r="K17" s="160">
        <f t="shared" si="1"/>
        <v>147</v>
      </c>
    </row>
    <row r="18" spans="1:11" ht="19.5" customHeight="1">
      <c r="A18" s="23" t="s">
        <v>243</v>
      </c>
      <c r="B18" s="162"/>
      <c r="C18" s="90"/>
      <c r="D18" s="162">
        <v>120</v>
      </c>
      <c r="E18" s="90">
        <v>120</v>
      </c>
      <c r="F18" s="90"/>
      <c r="G18" s="90"/>
      <c r="H18" s="162"/>
      <c r="I18" s="90"/>
      <c r="J18" s="163">
        <f t="shared" si="0"/>
        <v>120</v>
      </c>
      <c r="K18" s="160">
        <f t="shared" si="1"/>
        <v>120</v>
      </c>
    </row>
    <row r="19" spans="1:11" ht="21" customHeight="1">
      <c r="A19" s="23" t="s">
        <v>294</v>
      </c>
      <c r="B19" s="162">
        <v>931</v>
      </c>
      <c r="C19" s="90">
        <v>931</v>
      </c>
      <c r="D19" s="162"/>
      <c r="E19" s="90"/>
      <c r="F19" s="90"/>
      <c r="G19" s="90"/>
      <c r="H19" s="162"/>
      <c r="I19" s="90"/>
      <c r="J19" s="163">
        <f t="shared" si="0"/>
        <v>931</v>
      </c>
      <c r="K19" s="160">
        <f t="shared" si="1"/>
        <v>931</v>
      </c>
    </row>
    <row r="20" spans="1:11" ht="20.25" customHeight="1">
      <c r="A20" s="23" t="s">
        <v>244</v>
      </c>
      <c r="B20" s="162">
        <v>20</v>
      </c>
      <c r="C20" s="90">
        <v>20</v>
      </c>
      <c r="D20" s="162"/>
      <c r="E20" s="90"/>
      <c r="F20" s="90"/>
      <c r="G20" s="90"/>
      <c r="H20" s="162"/>
      <c r="I20" s="90"/>
      <c r="J20" s="163">
        <f t="shared" si="0"/>
        <v>20</v>
      </c>
      <c r="K20" s="160">
        <f t="shared" si="1"/>
        <v>20</v>
      </c>
    </row>
    <row r="21" spans="1:11" ht="20.25" customHeight="1">
      <c r="A21" s="23" t="s">
        <v>331</v>
      </c>
      <c r="B21" s="162"/>
      <c r="C21" s="68"/>
      <c r="D21" s="162"/>
      <c r="E21" s="68"/>
      <c r="F21" s="90"/>
      <c r="G21" s="90"/>
      <c r="H21" s="162"/>
      <c r="I21" s="68"/>
      <c r="J21" s="163">
        <f t="shared" si="0"/>
        <v>0</v>
      </c>
      <c r="K21" s="101">
        <f t="shared" si="1"/>
        <v>0</v>
      </c>
    </row>
    <row r="22" spans="1:11" ht="11.25" customHeight="1">
      <c r="A22" s="158" t="s">
        <v>88</v>
      </c>
      <c r="B22" s="162"/>
      <c r="C22" s="23"/>
      <c r="D22" s="162"/>
      <c r="E22" s="23"/>
      <c r="F22" s="90"/>
      <c r="G22" s="90"/>
      <c r="H22" s="162"/>
      <c r="I22" s="23"/>
      <c r="J22" s="163">
        <f t="shared" si="0"/>
        <v>0</v>
      </c>
      <c r="K22" s="101">
        <f t="shared" si="1"/>
        <v>0</v>
      </c>
    </row>
    <row r="23" spans="1:11" ht="12.75" customHeight="1">
      <c r="A23" s="158" t="s">
        <v>89</v>
      </c>
      <c r="B23" s="163">
        <f aca="true" t="shared" si="2" ref="B23:I23">SUM(B14:B22)</f>
        <v>1098</v>
      </c>
      <c r="C23" s="101">
        <f t="shared" si="2"/>
        <v>1098</v>
      </c>
      <c r="D23" s="163">
        <f t="shared" si="2"/>
        <v>120</v>
      </c>
      <c r="E23" s="101">
        <f t="shared" si="2"/>
        <v>120</v>
      </c>
      <c r="F23" s="160"/>
      <c r="G23" s="160"/>
      <c r="H23" s="163">
        <f t="shared" si="2"/>
        <v>0</v>
      </c>
      <c r="I23" s="101">
        <f t="shared" si="2"/>
        <v>0</v>
      </c>
      <c r="J23" s="163">
        <f t="shared" si="0"/>
        <v>1218</v>
      </c>
      <c r="K23" s="101">
        <f t="shared" si="1"/>
        <v>1218</v>
      </c>
    </row>
    <row r="24" spans="1:11" ht="19.5" customHeight="1">
      <c r="A24" s="158" t="s">
        <v>90</v>
      </c>
      <c r="B24" s="163">
        <f>SUM(B13+B23)</f>
        <v>5272</v>
      </c>
      <c r="C24" s="101">
        <f>SUM(C13+C23)</f>
        <v>5272</v>
      </c>
      <c r="D24" s="163">
        <f>SUM(D13+D23)</f>
        <v>2472</v>
      </c>
      <c r="E24" s="101">
        <f>SUM(E13+E23)</f>
        <v>2580</v>
      </c>
      <c r="F24" s="160"/>
      <c r="G24" s="160"/>
      <c r="H24" s="163">
        <f>SUM(H13+H23)</f>
        <v>100</v>
      </c>
      <c r="I24" s="101">
        <f>SUM(I13+I23)</f>
        <v>588</v>
      </c>
      <c r="J24" s="163">
        <f t="shared" si="0"/>
        <v>7844</v>
      </c>
      <c r="K24" s="101">
        <f t="shared" si="1"/>
        <v>8440</v>
      </c>
    </row>
    <row r="25" spans="1:15" ht="15" customHeight="1">
      <c r="A25" s="676" t="s">
        <v>442</v>
      </c>
      <c r="B25" s="683"/>
      <c r="C25" s="683"/>
      <c r="D25" s="683"/>
      <c r="E25" s="96"/>
      <c r="F25" s="96"/>
      <c r="G25" s="96"/>
      <c r="H25" s="96"/>
      <c r="I25" s="96"/>
      <c r="J25" s="96"/>
      <c r="K25" s="476"/>
      <c r="L25" s="476"/>
      <c r="M25" s="466" t="s">
        <v>367</v>
      </c>
      <c r="N25" s="505"/>
      <c r="O25" s="466"/>
    </row>
    <row r="26" spans="5:15" ht="15.75" customHeight="1">
      <c r="E26" s="255"/>
      <c r="F26" s="255"/>
      <c r="G26" s="255"/>
      <c r="H26" s="255"/>
      <c r="I26" s="520" t="s">
        <v>396</v>
      </c>
      <c r="J26" s="521"/>
      <c r="K26" s="521"/>
      <c r="L26" s="521"/>
      <c r="M26" s="521"/>
      <c r="N26" s="521"/>
      <c r="O26" s="521"/>
    </row>
    <row r="27" spans="1:15" ht="18.75" customHeight="1">
      <c r="A27" s="506" t="s">
        <v>334</v>
      </c>
      <c r="B27" s="506"/>
      <c r="C27" s="506"/>
      <c r="D27" s="506"/>
      <c r="E27" s="506"/>
      <c r="F27" s="506"/>
      <c r="G27" s="506"/>
      <c r="H27" s="506"/>
      <c r="I27" s="506"/>
      <c r="J27" s="506"/>
      <c r="K27" s="474"/>
      <c r="L27" s="474"/>
      <c r="M27" s="475"/>
      <c r="N27" s="475"/>
      <c r="O27" s="475"/>
    </row>
    <row r="28" spans="2:11" ht="15.75">
      <c r="B28" s="26"/>
      <c r="C28" s="26"/>
      <c r="D28" s="26"/>
      <c r="E28" s="26"/>
      <c r="F28" s="26"/>
      <c r="G28" s="26"/>
      <c r="H28" s="26"/>
      <c r="I28" s="26"/>
      <c r="J28" s="514" t="s">
        <v>251</v>
      </c>
      <c r="K28" s="514"/>
    </row>
    <row r="29" spans="1:11" ht="12.75">
      <c r="A29" s="513" t="s">
        <v>20</v>
      </c>
      <c r="B29" s="517" t="s">
        <v>84</v>
      </c>
      <c r="C29" s="517"/>
      <c r="D29" s="517"/>
      <c r="E29" s="517"/>
      <c r="F29" s="517" t="s">
        <v>195</v>
      </c>
      <c r="G29" s="517"/>
      <c r="H29" s="510" t="s">
        <v>292</v>
      </c>
      <c r="I29" s="510"/>
      <c r="J29" s="515" t="s">
        <v>154</v>
      </c>
      <c r="K29" s="516"/>
    </row>
    <row r="30" spans="1:11" ht="11.25" customHeight="1">
      <c r="A30" s="513"/>
      <c r="B30" s="517" t="s">
        <v>196</v>
      </c>
      <c r="C30" s="517"/>
      <c r="D30" s="517" t="s">
        <v>197</v>
      </c>
      <c r="E30" s="517"/>
      <c r="F30" s="522"/>
      <c r="G30" s="523"/>
      <c r="H30" s="510" t="s">
        <v>285</v>
      </c>
      <c r="I30" s="510"/>
      <c r="J30" s="526" t="s">
        <v>295</v>
      </c>
      <c r="K30" s="527"/>
    </row>
    <row r="31" spans="1:11" ht="12.75">
      <c r="A31" s="513"/>
      <c r="B31" s="517"/>
      <c r="C31" s="517"/>
      <c r="D31" s="517"/>
      <c r="E31" s="517"/>
      <c r="F31" s="524"/>
      <c r="G31" s="525"/>
      <c r="H31" s="510"/>
      <c r="I31" s="510"/>
      <c r="J31" s="518" t="s">
        <v>109</v>
      </c>
      <c r="K31" s="519"/>
    </row>
    <row r="32" spans="1:11" ht="12.75">
      <c r="A32" s="154"/>
      <c r="B32" s="155" t="s">
        <v>282</v>
      </c>
      <c r="C32" s="165" t="s">
        <v>283</v>
      </c>
      <c r="D32" s="165" t="s">
        <v>282</v>
      </c>
      <c r="E32" s="165" t="s">
        <v>283</v>
      </c>
      <c r="F32" s="165" t="s">
        <v>282</v>
      </c>
      <c r="G32" s="165" t="s">
        <v>283</v>
      </c>
      <c r="H32" s="155" t="s">
        <v>282</v>
      </c>
      <c r="I32" s="165" t="s">
        <v>283</v>
      </c>
      <c r="J32" s="155" t="s">
        <v>282</v>
      </c>
      <c r="K32" s="165" t="s">
        <v>415</v>
      </c>
    </row>
    <row r="33" spans="1:11" ht="18.75" customHeight="1">
      <c r="A33" s="166" t="s">
        <v>252</v>
      </c>
      <c r="B33" s="137">
        <v>1172</v>
      </c>
      <c r="C33" s="157">
        <v>1172</v>
      </c>
      <c r="D33" s="157">
        <v>667</v>
      </c>
      <c r="E33" s="157">
        <v>696</v>
      </c>
      <c r="F33" s="157">
        <v>0</v>
      </c>
      <c r="G33" s="157">
        <v>0</v>
      </c>
      <c r="H33" s="157">
        <v>14</v>
      </c>
      <c r="I33" s="157">
        <v>146</v>
      </c>
      <c r="J33" s="157">
        <f>B33+D33+F33+H33</f>
        <v>1853</v>
      </c>
      <c r="K33" s="157">
        <f>C33+E33+G33+I33</f>
        <v>2014</v>
      </c>
    </row>
    <row r="34" spans="1:11" ht="12.75">
      <c r="A34" s="158" t="s">
        <v>91</v>
      </c>
      <c r="B34" s="101">
        <f aca="true" t="shared" si="3" ref="B34:K34">SUM(B33:B33)</f>
        <v>1172</v>
      </c>
      <c r="C34" s="101">
        <f t="shared" si="3"/>
        <v>1172</v>
      </c>
      <c r="D34" s="101">
        <f t="shared" si="3"/>
        <v>667</v>
      </c>
      <c r="E34" s="101">
        <f t="shared" si="3"/>
        <v>696</v>
      </c>
      <c r="F34" s="101">
        <f>SUM(F33:F33)</f>
        <v>0</v>
      </c>
      <c r="G34" s="101">
        <f>SUM(G33:G33)</f>
        <v>0</v>
      </c>
      <c r="H34" s="101">
        <f t="shared" si="3"/>
        <v>14</v>
      </c>
      <c r="I34" s="101">
        <f t="shared" si="3"/>
        <v>146</v>
      </c>
      <c r="J34" s="101">
        <f t="shared" si="3"/>
        <v>1853</v>
      </c>
      <c r="K34" s="101">
        <f t="shared" si="3"/>
        <v>2014</v>
      </c>
    </row>
    <row r="35" spans="1:5" ht="12.75">
      <c r="A35" s="684" t="s">
        <v>443</v>
      </c>
      <c r="B35" s="685"/>
      <c r="C35" s="685"/>
      <c r="D35" s="685"/>
      <c r="E35" s="685"/>
    </row>
    <row r="36" spans="1:4" ht="12.75">
      <c r="A36" s="681"/>
      <c r="B36" s="681"/>
      <c r="C36" s="681"/>
      <c r="D36" s="682"/>
    </row>
  </sheetData>
  <sheetProtection/>
  <mergeCells count="38">
    <mergeCell ref="A25:D25"/>
    <mergeCell ref="A35:E35"/>
    <mergeCell ref="I26:O26"/>
    <mergeCell ref="D30:E31"/>
    <mergeCell ref="H29:I29"/>
    <mergeCell ref="H30:I31"/>
    <mergeCell ref="F29:G29"/>
    <mergeCell ref="F30:G31"/>
    <mergeCell ref="J30:K30"/>
    <mergeCell ref="B29:E29"/>
    <mergeCell ref="H8:I8"/>
    <mergeCell ref="J8:K8"/>
    <mergeCell ref="B7:C8"/>
    <mergeCell ref="D7:E8"/>
    <mergeCell ref="H7:I7"/>
    <mergeCell ref="A29:A31"/>
    <mergeCell ref="J28:K28"/>
    <mergeCell ref="J29:K29"/>
    <mergeCell ref="H6:I6"/>
    <mergeCell ref="A6:A8"/>
    <mergeCell ref="J7:K7"/>
    <mergeCell ref="H9:I9"/>
    <mergeCell ref="B30:C31"/>
    <mergeCell ref="B9:C9"/>
    <mergeCell ref="J31:K31"/>
    <mergeCell ref="B6:E6"/>
    <mergeCell ref="D9:E9"/>
    <mergeCell ref="F6:G6"/>
    <mergeCell ref="F9:G9"/>
    <mergeCell ref="A27:J27"/>
    <mergeCell ref="M1:O1"/>
    <mergeCell ref="M25:O25"/>
    <mergeCell ref="M3:O3"/>
    <mergeCell ref="A4:J4"/>
    <mergeCell ref="A1:K1"/>
    <mergeCell ref="A3:K3"/>
    <mergeCell ref="A5:K5"/>
    <mergeCell ref="J6:K6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2013-06-27T08:30:22Z</cp:lastPrinted>
  <dcterms:created xsi:type="dcterms:W3CDTF">1999-10-30T10:30:45Z</dcterms:created>
  <dcterms:modified xsi:type="dcterms:W3CDTF">2013-06-27T08:32:23Z</dcterms:modified>
  <cp:category/>
  <cp:version/>
  <cp:contentType/>
  <cp:contentStatus/>
</cp:coreProperties>
</file>