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11640" tabRatio="727" firstSheet="14" activeTab="17"/>
  </bookViews>
  <sheets>
    <sheet name="ÖSSZEFÜGGÉSEK" sheetId="1" r:id="rId1"/>
    <sheet name="1.1.sz.mell." sheetId="2" r:id="rId2"/>
    <sheet name="1.2.sz.mell." sheetId="3" r:id="rId3"/>
    <sheet name="1.3.sz.mell." sheetId="4" r:id="rId4"/>
    <sheet name="1.4.sz.mell." sheetId="5" r:id="rId5"/>
    <sheet name="2.1.sz.mell  " sheetId="6" r:id="rId6"/>
    <sheet name="2.2.sz.mell  " sheetId="7" r:id="rId7"/>
    <sheet name="ELLENŐRZÉS-1.sz.2.a.sz.2.b.sz." sheetId="8" r:id="rId8"/>
    <sheet name="3.sz.mell.  " sheetId="9" r:id="rId9"/>
    <sheet name="4.sz.mell." sheetId="10" r:id="rId10"/>
    <sheet name="5.sz.mell." sheetId="11" r:id="rId11"/>
    <sheet name="6.sz.mell." sheetId="12" r:id="rId12"/>
    <sheet name="7.sz.mell." sheetId="13" r:id="rId13"/>
    <sheet name="8. sz. mell. " sheetId="14" r:id="rId14"/>
    <sheet name="9.1. sz. mell" sheetId="15" r:id="rId15"/>
    <sheet name="9.1.1. sz. mell " sheetId="16" r:id="rId16"/>
    <sheet name="9.1.2. sz. mell  " sheetId="17" r:id="rId17"/>
    <sheet name="9.1.3. sz. mell   " sheetId="18" r:id="rId18"/>
    <sheet name="1. sz tájékoztató t." sheetId="19" r:id="rId19"/>
    <sheet name="2. sz tájékoztató t" sheetId="20" r:id="rId20"/>
    <sheet name="3. sz tájékoztató t." sheetId="21" r:id="rId21"/>
    <sheet name="4.sz tájékoztató t." sheetId="22" r:id="rId22"/>
    <sheet name="5.sz tájékoztató t." sheetId="23" r:id="rId23"/>
    <sheet name="6.sz tájékoztató t." sheetId="24" r:id="rId24"/>
    <sheet name="7. sz. tájékoztató t." sheetId="25" r:id="rId25"/>
  </sheets>
  <definedNames>
    <definedName name="_xlnm.Print_Titles" localSheetId="14">'9.1. sz. mell'!$1:$6</definedName>
    <definedName name="_xlnm.Print_Titles" localSheetId="15">'9.1.1. sz. mell '!$1:$6</definedName>
    <definedName name="_xlnm.Print_Titles" localSheetId="16">'9.1.2. sz. mell  '!$1:$6</definedName>
    <definedName name="_xlnm.Print_Titles" localSheetId="17">'9.1.3. sz. mell   '!$1:$6</definedName>
    <definedName name="_xlnm.Print_Area" localSheetId="18">'1. sz tájékoztató t.'!$A$1:$E$144</definedName>
    <definedName name="_xlnm.Print_Area" localSheetId="1">'1.1.sz.mell.'!$A$1:$F$152</definedName>
    <definedName name="_xlnm.Print_Area" localSheetId="2">'1.2.sz.mell.'!$A$1:$F$152</definedName>
    <definedName name="_xlnm.Print_Area" localSheetId="3">'1.3.sz.mell.'!$A$1:$C$149</definedName>
    <definedName name="_xlnm.Print_Area" localSheetId="4">'1.4.sz.mell.'!$A$1:$C$149</definedName>
  </definedNames>
  <calcPr fullCalcOnLoad="1"/>
</workbook>
</file>

<file path=xl/sharedStrings.xml><?xml version="1.0" encoding="utf-8"?>
<sst xmlns="http://schemas.openxmlformats.org/spreadsheetml/2006/main" count="3205" uniqueCount="602">
  <si>
    <t>Beruházási (felhalmozási) kiadások előirányzata beruházásonként</t>
  </si>
  <si>
    <t>Felújítási kiadások előirányzata felújításonként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</si>
  <si>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</si>
  <si>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</si>
  <si>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</si>
  <si>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</si>
  <si>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</si>
  <si>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</si>
  <si>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</si>
  <si>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 xml:space="preserve"> Egyéb működési célú kiadások</t>
  </si>
  <si>
    <t>adatok forintban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</si>
  <si>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</si>
  <si>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</si>
  <si>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</si>
  <si>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</si>
  <si>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</si>
  <si>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</si>
  <si>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</si>
  <si>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</si>
  <si>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</si>
  <si>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</si>
  <si>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</si>
  <si>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</si>
  <si>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</si>
  <si>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</si>
  <si>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</si>
  <si>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</si>
  <si>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</si>
  <si>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</si>
  <si>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</si>
  <si>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</si>
  <si>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</si>
  <si>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</si>
  <si>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</si>
  <si>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</si>
  <si>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</si>
  <si>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</si>
  <si>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</si>
  <si>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</si>
  <si>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</si>
  <si>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</si>
  <si>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</si>
  <si>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</si>
  <si>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</si>
  <si>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</si>
  <si>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</si>
  <si>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</si>
  <si>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Összesen</t>
  </si>
  <si>
    <t>Jogcím</t>
  </si>
  <si>
    <t>Összesen:</t>
  </si>
  <si>
    <t>01</t>
  </si>
  <si>
    <t>Ezer forintban !</t>
  </si>
  <si>
    <t>Előirányzat-csoport, kiemelt előirányzat megnevezése</t>
  </si>
  <si>
    <t>Előirányzat</t>
  </si>
  <si>
    <t>Bevételek</t>
  </si>
  <si>
    <t>Helyi adók</t>
  </si>
  <si>
    <t>Kiadások</t>
  </si>
  <si>
    <t>Általános tartalék</t>
  </si>
  <si>
    <t>Céltartalék</t>
  </si>
  <si>
    <t>02</t>
  </si>
  <si>
    <t>03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</si>
  <si>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</si>
  <si>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</si>
  <si>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</si>
  <si>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</si>
  <si>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</si>
  <si>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</si>
  <si>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</si>
  <si>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</si>
  <si>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</si>
  <si>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</si>
  <si>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</si>
  <si>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</si>
  <si>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</si>
  <si>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</si>
  <si>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</si>
  <si>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</si>
  <si>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</si>
  <si>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</si>
  <si>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</si>
  <si>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</si>
  <si>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</si>
  <si>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</si>
  <si>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</si>
  <si>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</si>
  <si>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</si>
  <si>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Kötelezettség jogcíme</t>
  </si>
  <si>
    <t>Köt. váll.
 éve</t>
  </si>
  <si>
    <t>9=(4+5+6+7+8)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</si>
  <si>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</si>
  <si>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</si>
  <si>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</si>
  <si>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</si>
  <si>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</si>
  <si>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</si>
  <si>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</si>
  <si>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</si>
  <si>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</si>
  <si>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</si>
  <si>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</si>
  <si>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</si>
  <si>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</si>
  <si>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</si>
  <si>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</si>
  <si>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</si>
  <si>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</si>
  <si>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</si>
  <si>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</si>
  <si>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</si>
  <si>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</si>
  <si>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</si>
  <si>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</si>
  <si>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</si>
  <si>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</si>
  <si>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</si>
  <si>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</si>
  <si>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</si>
  <si>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</si>
  <si>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</si>
  <si>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</si>
  <si>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</si>
  <si>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</si>
  <si>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</si>
  <si>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</si>
  <si>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</si>
  <si>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</si>
  <si>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</si>
  <si>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</si>
  <si>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</si>
  <si>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30.</t>
  </si>
  <si>
    <t>31.</t>
  </si>
  <si>
    <t>32.</t>
  </si>
  <si>
    <t>33.</t>
  </si>
  <si>
    <t>Források</t>
  </si>
  <si>
    <t>Ezer forintban!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</si>
  <si>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</si>
  <si>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</si>
  <si>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</si>
  <si>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</si>
  <si>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</si>
  <si>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</si>
  <si>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</si>
  <si>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</si>
  <si>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</si>
  <si>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</si>
  <si>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</si>
  <si>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</si>
  <si>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</si>
  <si>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</si>
  <si>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</si>
  <si>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</si>
  <si>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Hozzájárulás  (E Ft)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</si>
  <si>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</si>
  <si>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</si>
  <si>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</si>
  <si>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</si>
  <si>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</si>
  <si>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</si>
  <si>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</si>
  <si>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</si>
  <si>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</si>
  <si>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</si>
  <si>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</si>
  <si>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</si>
  <si>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</si>
  <si>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</si>
  <si>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</si>
  <si>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</si>
  <si>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</si>
  <si>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</si>
  <si>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</si>
  <si>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</si>
  <si>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</si>
  <si>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</si>
  <si>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</si>
  <si>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</si>
  <si>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</si>
  <si>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</si>
  <si>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</si>
  <si>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</si>
  <si>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</si>
  <si>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</si>
  <si>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</si>
  <si>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</si>
  <si>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</si>
  <si>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</si>
  <si>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</si>
  <si>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</si>
  <si>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</si>
  <si>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</si>
  <si>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</si>
  <si>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</si>
  <si>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</si>
  <si>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</si>
  <si>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</si>
  <si>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</si>
  <si>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</si>
  <si>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</si>
  <si>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</si>
  <si>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</si>
  <si>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</si>
  <si>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Kezességvállalással kapcsolatos megtérülés</t>
  </si>
  <si>
    <t>MEGNEVEZÉS</t>
  </si>
  <si>
    <t>ÖSSZES KÖTELEZETTSÉG</t>
  </si>
  <si>
    <t>SAJÁT BEVÉTELEK ÖSSZESEN*</t>
  </si>
  <si>
    <t>Fejlesztési cél leírása</t>
  </si>
  <si>
    <t>ADÓSSÁGOT KELETKEZTETŐ ÜGYLETEK VÁRHATÓ EGYÜTTES ÖSSZEGE</t>
  </si>
  <si>
    <t>Nem kötelező!</t>
  </si>
  <si>
    <t>Feladat megnevezése</t>
  </si>
  <si>
    <t>Száma</t>
  </si>
  <si>
    <t>Éves engedélyezett létszám előirányzat (fő)</t>
  </si>
  <si>
    <t>Közfoglalkoztatottak létszáma (fő)</t>
  </si>
  <si>
    <t>Beruházási kiadások beruházásonként</t>
  </si>
  <si>
    <t>Felújítási kiadások felújításonként</t>
  </si>
  <si>
    <t>Egyéb (Pl.: garancia és kezességvállalás, stb.)</t>
  </si>
  <si>
    <t>Fejlesztés várható kiadása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</si>
  <si>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</si>
  <si>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</si>
  <si>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</si>
  <si>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</si>
  <si>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</si>
  <si>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</si>
  <si>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</si>
  <si>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</si>
  <si>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</si>
  <si>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</si>
  <si>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</si>
  <si>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</si>
  <si>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</si>
  <si>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</si>
  <si>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</si>
  <si>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</si>
  <si>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</si>
  <si>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</si>
  <si>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</si>
  <si>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</si>
  <si>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</si>
  <si>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</si>
  <si>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</si>
  <si>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</si>
  <si>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</si>
  <si>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</si>
  <si>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2015.</t>
  </si>
  <si>
    <t>2016.</t>
  </si>
  <si>
    <t>Összesen
(6=3+4+5)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</si>
  <si>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</si>
  <si>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</si>
  <si>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</si>
  <si>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1. sz. melléklet Kiadások táblázat 3. oszlop 9 sora =</t>
  </si>
  <si>
    <t>Évek</t>
  </si>
  <si>
    <t>2014. évi előirányzat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</si>
  <si>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</si>
  <si>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</si>
  <si>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</si>
  <si>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</si>
  <si>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</si>
  <si>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</si>
  <si>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</si>
  <si>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</si>
  <si>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</si>
  <si>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</si>
  <si>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</si>
  <si>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</si>
  <si>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</si>
  <si>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</si>
  <si>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</si>
  <si>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</si>
  <si>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</si>
  <si>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</si>
  <si>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</si>
  <si>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</si>
  <si>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</si>
  <si>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</si>
  <si>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</si>
  <si>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</si>
  <si>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Helyi adók  (4.1.1.+4.1.2.)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</si>
  <si>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</si>
  <si>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</si>
  <si>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</si>
  <si>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</si>
  <si>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</si>
  <si>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Működési bevételek (5.1.+…+ 5.10.)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</si>
  <si>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</si>
  <si>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</si>
  <si>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</si>
  <si>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</si>
  <si>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</si>
  <si>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</si>
  <si>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</si>
  <si>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</si>
  <si>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</si>
  <si>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</si>
  <si>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</si>
  <si>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</si>
  <si>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</si>
  <si>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</si>
  <si>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</si>
  <si>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</si>
  <si>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</si>
  <si>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</si>
  <si>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</si>
  <si>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</si>
  <si>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</si>
  <si>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</si>
  <si>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</si>
  <si>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 kölcsönök visszatér.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</si>
  <si>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</si>
  <si>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</si>
  <si>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</si>
  <si>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</si>
  <si>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</si>
  <si>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</si>
  <si>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</si>
  <si>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</si>
  <si>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</si>
  <si>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</si>
  <si>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</si>
  <si>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</si>
  <si>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</si>
  <si>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</si>
  <si>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</si>
  <si>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</si>
  <si>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</si>
  <si>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</si>
  <si>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</si>
  <si>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</si>
  <si>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</si>
  <si>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</si>
  <si>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</si>
  <si>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</si>
  <si>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</si>
  <si>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</si>
  <si>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</si>
  <si>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</si>
  <si>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</si>
  <si>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</si>
  <si>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</si>
  <si>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</si>
  <si>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</si>
  <si>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</si>
  <si>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</si>
  <si>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</si>
  <si>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</si>
  <si>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</si>
  <si>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</si>
  <si>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</si>
  <si>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</si>
  <si>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</si>
  <si>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</si>
  <si>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>KÖLTSÉGVETÉSI ÉS FINANSZÍROZÁSI BEVÉTELEK ÖSSZESEN: (9+16)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</si>
  <si>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</si>
  <si>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</si>
  <si>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</si>
  <si>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</si>
  <si>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</si>
  <si>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</si>
  <si>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</si>
  <si>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</si>
  <si>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</si>
  <si>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</si>
  <si>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</si>
  <si>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</si>
  <si>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</si>
  <si>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</si>
  <si>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</si>
  <si>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</si>
  <si>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</si>
  <si>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</si>
  <si>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</si>
  <si>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</si>
  <si>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</si>
  <si>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</si>
  <si>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</si>
  <si>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</si>
  <si>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</si>
  <si>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</si>
  <si>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</si>
  <si>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</si>
  <si>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</si>
  <si>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</si>
  <si>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</si>
  <si>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</si>
  <si>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</si>
  <si>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</si>
  <si>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</si>
  <si>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</si>
  <si>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</si>
  <si>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</si>
  <si>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</si>
  <si>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</si>
  <si>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</si>
  <si>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</si>
  <si>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</si>
  <si>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</si>
  <si>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</si>
  <si>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</si>
  <si>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</si>
  <si>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</si>
  <si>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</si>
  <si>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</si>
  <si>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</si>
  <si>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</si>
  <si>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</si>
  <si>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</si>
  <si>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</si>
  <si>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</si>
  <si>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</si>
  <si>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Államháztartáson belüli megelőlegezések visszafizetése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</si>
  <si>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</si>
  <si>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</si>
  <si>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</si>
  <si>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</si>
  <si>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</si>
  <si>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Működési célú átvett pénzeszközök</t>
  </si>
  <si>
    <t>4.-ből EU-s támogatás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</si>
  <si>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</si>
  <si>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</si>
  <si>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</si>
  <si>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</si>
  <si>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Működési célú finanszírozási bevételek összesen (14.+19.)</t>
  </si>
  <si>
    <t>BEVÉTEL ÖSSZESEN (13.+22.)</t>
  </si>
  <si>
    <t>Likviditási célú hitelek törlesztése</t>
  </si>
  <si>
    <t>Költségvetési kiadások összesen (1.+...+12.)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</si>
  <si>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</si>
  <si>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</si>
  <si>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</si>
  <si>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</si>
  <si>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</si>
  <si>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</si>
  <si>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</si>
  <si>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</si>
  <si>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</si>
  <si>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</si>
  <si>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</si>
  <si>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</si>
  <si>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</si>
  <si>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</si>
  <si>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>2014. évi előirányzat BEVÉTELEK</t>
  </si>
  <si>
    <t>2014. évi előirányzat KIADÁSOK</t>
  </si>
  <si>
    <t>1. sz. melléklet Bevételek táblázat 3. oszlop 9 sora =</t>
  </si>
  <si>
    <t xml:space="preserve">2.1. számú melléklet 3. oszlop 13. sor + 2.2. számú melléklet 3. oszlop 12. sor </t>
  </si>
  <si>
    <t>1. sz. melléklet Bevételek táblázat 3. oszlop 16 sora =</t>
  </si>
  <si>
    <t xml:space="preserve">2.1. számú melléklet 3. oszlop 22. sor + 2.2. számú melléklet 3. oszlop 25. sor </t>
  </si>
  <si>
    <t>1. sz. melléklet Bevételek táblázat 3. oszlop 17 sora =</t>
  </si>
  <si>
    <t xml:space="preserve">2.1. számú melléklet 3. oszlop 23. sor + 2.2. számú melléklet 3. oszlop 26. sor </t>
  </si>
  <si>
    <t xml:space="preserve">2.1. számú melléklet 5. oszlop 23. sor + 2.2. számú melléklet 5. oszlop 26. sor </t>
  </si>
  <si>
    <t xml:space="preserve">2.1. számú melléklet 5. oszlop 22. sor + 2.2. számú melléklet 5. oszlop 25. sor </t>
  </si>
  <si>
    <t xml:space="preserve">2.1. számú melléklet 5. oszlop 13. sor + 2.2. számú melléklet 5. oszlop 12. sor </t>
  </si>
  <si>
    <t>1. sz. melléklet Kiadások táblázat 3. oszlop 4 sora =</t>
  </si>
  <si>
    <t>1. sz. melléklet Kiadások táblázat 3. oszlop 10 sora =</t>
  </si>
  <si>
    <t>2017.</t>
  </si>
  <si>
    <t>Belföldi értékpapírok kiadásai (6.1. + … + 6.4.)</t>
  </si>
  <si>
    <t xml:space="preserve"> 10.</t>
  </si>
  <si>
    <t>2.-ból EU-s támogatás</t>
  </si>
  <si>
    <t>Költségvetési bevételek összesen (1.+2.+4.+5.+7.+…+12.)</t>
  </si>
  <si>
    <t>Költségvetési bevételek összesen: (1.+3.+4.+6.+…+11.)</t>
  </si>
  <si>
    <t>Költségvetési kiadások összesen: (1.+3.+5.+...+11.)</t>
  </si>
  <si>
    <t>Összes bevétel, kiadás</t>
  </si>
  <si>
    <t>BEVÉTELEK ÖSSZESEN: (9+16)</t>
  </si>
  <si>
    <t>Működési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</si>
  <si>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</si>
  <si>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</si>
  <si>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</si>
  <si>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</si>
  <si>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</si>
  <si>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</si>
  <si>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</si>
  <si>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</si>
  <si>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</si>
  <si>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</si>
  <si>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Állami (államigazgatási) feladatok bevételei, kiadása</t>
  </si>
  <si>
    <t>04</t>
  </si>
  <si>
    <t>2014 előtti kifizetés</t>
  </si>
  <si>
    <t>Osztalék, a koncessziós díj és a hozambevétel</t>
  </si>
  <si>
    <t xml:space="preserve">   Rövid lejáratú  hitelek, kölcsönök felvétele</t>
  </si>
  <si>
    <t>KEM Önkormányzat Vis maior Alap</t>
  </si>
  <si>
    <t xml:space="preserve">KDOP-4.2.1/B-11-2012-0010 A mogyorósbányai Felszabadulás-Alkotmány u-posta köz </t>
  </si>
  <si>
    <t>NEMLEGES</t>
  </si>
  <si>
    <t xml:space="preserve">KDOP-4.2.1/B-11-2012-0010 </t>
  </si>
  <si>
    <t>Mogyorósbánya Község Önkormányzat adósságot keletkeztető ügyletekből és kezességvállalásokból fennálló kötelezettségei</t>
  </si>
  <si>
    <t>Mogyorósbánya Község Önkormányzat saját bevételeinek részletezése az adósságot keletkeztető ügyletből származó tárgyévi fizetési kötelezettség megállapításához</t>
  </si>
  <si>
    <t>I. HELYI  ÖNKORMÁNYZATOK  MŰKÖDÉSÉNEK  ÁLTALÁNOS  TÁMOGATÁSA</t>
  </si>
  <si>
    <t>III. TELEPÜLÉSI  ÖNKORMÁNYZATOK  SZOCIÁLIS  ÉS  GYERMEKJÓLÉTI  FELADATAINAK  TÁM:</t>
  </si>
  <si>
    <t>Támogatás</t>
  </si>
  <si>
    <t>Tartalék</t>
  </si>
  <si>
    <t>Pénzmaradvány</t>
  </si>
  <si>
    <t>Finanszírozási bevételek (hitel)</t>
  </si>
  <si>
    <t>IV.ÖNKORMÁNYZATOK  KULTURÁLIS  FELADATAINAK  TÁMOGATÁSA</t>
  </si>
  <si>
    <t>Saját bevétel és adósságot keletkeztető ügyletből eredő fizetési kötelezettség összegei</t>
  </si>
  <si>
    <t>ÖSSZESEN
7=(3+4+5+6)</t>
  </si>
  <si>
    <t>Osztalék, koncessziós díjak</t>
  </si>
  <si>
    <t>Díjak, pótlékok, bírságok</t>
  </si>
  <si>
    <t>Tárgyi eszközök, immateriális javak, vagyoni értékű jog értékesítése, vagyonhasznosításból származó bevétel</t>
  </si>
  <si>
    <t>Részvények, részesedések értékesítése</t>
  </si>
  <si>
    <t>05</t>
  </si>
  <si>
    <t>Vállalatértékesítésből, privatizációból származó bevételek</t>
  </si>
  <si>
    <t>06</t>
  </si>
  <si>
    <t>07</t>
  </si>
  <si>
    <t>Saját bevételek (01+… .+07)</t>
  </si>
  <si>
    <t>08</t>
  </si>
  <si>
    <t xml:space="preserve">Saját bevételek  (08. sor)  50%-a </t>
  </si>
  <si>
    <t>09</t>
  </si>
  <si>
    <t>Előző év(ek)ben keletkezett tárgyévi fizetési kötelezettség (11+…..+17)</t>
  </si>
  <si>
    <t>Felvett, átvállalt hitel és annak tőketartozása</t>
  </si>
  <si>
    <t>Felvett, átvállalt kölcsön és annak tőketartozása</t>
  </si>
  <si>
    <t>Hitelviszonyt megtestesítő értékpapír</t>
  </si>
  <si>
    <t>Adott váltó</t>
  </si>
  <si>
    <t>Pénzügyi lízing</t>
  </si>
  <si>
    <t>Halasztott fizetés</t>
  </si>
  <si>
    <t>Kezességvállalásból eredő fizetési kötelezettség</t>
  </si>
  <si>
    <t>Tárgyévben keletkezett, illetve keletkező, tárgyévet terhelő fizetési kötelezettség (19+…..+25)</t>
  </si>
  <si>
    <t>Fizetési kötelezettség összesen (10+18)</t>
  </si>
  <si>
    <t>Fizetési kötelezettséggel csökkentett saját bevétel (09-26)</t>
  </si>
  <si>
    <t>2015. évi előirányzat</t>
  </si>
  <si>
    <t>9.1. melléklet az 1/2015. (I.28.) önkormányzati rendelethez</t>
  </si>
  <si>
    <t>2016. után</t>
  </si>
  <si>
    <t>Önkormányzaton kívüli EU-s projektekhez történő hozzájárulás 2015. évi előirányzat</t>
  </si>
  <si>
    <t>Mogyorósbánya Község Önkormányzat 2015. évi adósságot keletkeztető fejlesztési céljai</t>
  </si>
  <si>
    <t>Felhasználás
2014. XII.31-ig</t>
  </si>
  <si>
    <t>Általános tartalékok</t>
  </si>
  <si>
    <t>Céltartalékok</t>
  </si>
  <si>
    <t>- Vagyoni típusú adók (komm. adó)</t>
  </si>
  <si>
    <t>- Termékek és szolgáltatások adói (iparűzési adó)</t>
  </si>
  <si>
    <t>Egyéb áruhasználati és szolgáltatási adók (pótlék, bírság)</t>
  </si>
  <si>
    <t>2014. évi 
várható</t>
  </si>
  <si>
    <t>2013. évi tény</t>
  </si>
  <si>
    <t>Felhalmozási célú önkormányzati támogatások ( vis maior)</t>
  </si>
  <si>
    <t>Felhalmozási célú önkormányzati támogatások (adósságkonszolidáció)</t>
  </si>
  <si>
    <t>Felhalmozási célú önkormányzati támogatások (vis maior)</t>
  </si>
  <si>
    <t>Ellátási díjak (gyermekétkeztetés)</t>
  </si>
  <si>
    <t>2017. 
után</t>
  </si>
  <si>
    <t xml:space="preserve">KEM Önkormányzat </t>
  </si>
  <si>
    <t>Előirányzat-felhasználási terv
2015. évre</t>
  </si>
  <si>
    <t>2015. évi támogatás összesen</t>
  </si>
  <si>
    <t>I.1.bb) Közvilágítás fenntartásának  támogatása                                                                      2 496 000 Ft</t>
  </si>
  <si>
    <t xml:space="preserve">Mogyorósbánya Község Önkormányzatának  2015. évi általános működés és ágazati feladatok támogatásának alakulása jogcímenként             </t>
  </si>
  <si>
    <t>Mogyorósbánya Község Önkormányzata K I M U T A T Á S
a 2015. évben céljelleggel juttatott támogatásokról</t>
  </si>
  <si>
    <t>I.1.bc) Köztemető fenntartással kapcsolatos feladatok támogatása                                            100 000 Ft</t>
  </si>
  <si>
    <t>I.1.bd) Közutak fenntartásának támogatása                                                                            1 135 000 Ft</t>
  </si>
  <si>
    <t>I.1.c)  Egyéb önkormányzati feladatok támogatása                                                                3 000 000 Ft</t>
  </si>
  <si>
    <t>Beszámítás                                                                                                                            -6 653 694 Ft</t>
  </si>
  <si>
    <t>III.2. Hozzájárulás a pénzbeli szociális ellátásokhoz                                                                  1 326 160 Ft</t>
  </si>
  <si>
    <t>III.5.a) Gyermekétkeztetés üzemeltetési támogatása                                                                     94 645 Ft</t>
  </si>
  <si>
    <t>III.5.b) Gyermekétkeztetés támogatása                                                                                    3 378 240 Ft</t>
  </si>
  <si>
    <t>I.1.ba)Zöldterület-gazdálkodással kapcsolatos feladatok támogatása                                         1 752 026 Ft</t>
  </si>
  <si>
    <t>2013-2014</t>
  </si>
  <si>
    <t>Egyéb felhalmozási kiadások (KEMÖ)</t>
  </si>
  <si>
    <t>Felhalmozási célú támogatások ÁH-on belül (vis maior)</t>
  </si>
  <si>
    <t>Sorszám</t>
  </si>
  <si>
    <t>Mogyorósbánya Község Önkormányzatnak a  költségvetési évet követő 3 év tervezett bevételi és kiadási előirányzatainak keretszámai a saját bevételek és az adósságot keletkeztető ügyletekből származó kötelezettségek főbb csoportjai szerint</t>
  </si>
  <si>
    <t>2018.</t>
  </si>
  <si>
    <t>Vis maior: 2014. évi rendk. időjárás  havaria helyzet utáni helyreállítás</t>
  </si>
  <si>
    <t>Buszváró építése</t>
  </si>
  <si>
    <t>Vörösmarty utca-Vincellér tér közötti útépítés</t>
  </si>
  <si>
    <t>Térfigyelő kamerarendszer kiépítése</t>
  </si>
  <si>
    <t>Kültéri edzőpark</t>
  </si>
  <si>
    <t>Vendégház vizesblokk átépítése</t>
  </si>
  <si>
    <t xml:space="preserve"> Ezer forintban</t>
  </si>
  <si>
    <t>2015. évi eredeti előirányzat</t>
  </si>
  <si>
    <t xml:space="preserve">
2015. év utáni szükséglet
</t>
  </si>
  <si>
    <t>Egyéb működési célú támogatások bevételei (Munkaügyi Kp)</t>
  </si>
  <si>
    <t>Működési célú központosított előirányzatok (2015. évi bérkomp.)</t>
  </si>
  <si>
    <t>Helyi önkormányzatok működésének általános támogatása (2014.12. bérkomp.)</t>
  </si>
  <si>
    <t>Önkormányzatok szociális és gyermekjóléti feladatainak támogatása (+FHT, LT)</t>
  </si>
  <si>
    <t xml:space="preserve">   - ÁH-n belüli megelőlegezések visszafizetése</t>
  </si>
  <si>
    <t>*Módosította a 7/2015. (V.27.) önkormányzati rendelet 1 . melléklete</t>
  </si>
  <si>
    <t>2015.09.  módosított előirányzat</t>
  </si>
  <si>
    <t>2015.12.  módosított előirányzat</t>
  </si>
  <si>
    <t>2015.02/16  módosított előirányzat</t>
  </si>
  <si>
    <t>2015.09. módosított előirányzat</t>
  </si>
  <si>
    <t xml:space="preserve">   - Egyéb működési célú támogatások államháztartáson kívülre(ÉDV Zrt.)</t>
  </si>
  <si>
    <t>2015.02/16 módosított előirányzat</t>
  </si>
  <si>
    <t>2015.12. módosított előirányzat</t>
  </si>
  <si>
    <t>2015.09.módosított előirányzat</t>
  </si>
  <si>
    <t>2015.12.módosított előirányzat</t>
  </si>
  <si>
    <t>Állami támogatás előleg</t>
  </si>
  <si>
    <t>Állami támogatás visszafizetés</t>
  </si>
  <si>
    <t xml:space="preserve">2.2. melléklet az 1/2015. (I.28.) önkormányzati rendelethez     </t>
  </si>
  <si>
    <t xml:space="preserve">2015. év utáni szükséglet
</t>
  </si>
  <si>
    <t>Előirányzat E.</t>
  </si>
  <si>
    <t>Előirányzat 09.</t>
  </si>
  <si>
    <t>Előirányzat 12.</t>
  </si>
  <si>
    <t>Előirányzat 02/16</t>
  </si>
  <si>
    <t>9.1.1. melléklet az 1/2015. (I.28.) önkormányzati rendelethez</t>
  </si>
  <si>
    <t>2015. 09.   módosított előirányzat</t>
  </si>
  <si>
    <t>2015. 12.   módosított előirányzat</t>
  </si>
  <si>
    <t xml:space="preserve">   Buszváró</t>
  </si>
  <si>
    <t xml:space="preserve">   Vörösmarty utca - Vincellér tér közötti útépítés</t>
  </si>
  <si>
    <t xml:space="preserve">   Telekvásárlás</t>
  </si>
  <si>
    <t xml:space="preserve">   Eszközbeszerzés</t>
  </si>
  <si>
    <t xml:space="preserve">   Gépjármű beszerzés</t>
  </si>
  <si>
    <t>*Módosította a 2/2016. (II.24.) önkormányzati rendelet 2 . melléklete</t>
  </si>
  <si>
    <t>*Módosította a 2/2016. (II.24.) önkormányzati rendelet 4 . melléklete</t>
  </si>
  <si>
    <t>*Módosította a 2/2016. (II.24.) önkormányzati rendelet 5 . melléklete</t>
  </si>
  <si>
    <t>*Módosította a 2/2016. (II.24.) önkormányzati rendelet 6 . melléklete</t>
  </si>
  <si>
    <t>*</t>
  </si>
  <si>
    <t>* Módosította 2/2016 (II.24.) önkormányzati rendelet 7. melléklete</t>
  </si>
  <si>
    <t>*Módosította a 2/2016. (II.24.) önkormányzati rendelet 8 . melléklete</t>
  </si>
  <si>
    <t xml:space="preserve">2.1. melléklet az 1/2015. (I.28.) önkormányzati rendelethez*  </t>
  </si>
  <si>
    <t xml:space="preserve">* Módosította a 2/2016. (II.24.) önkormányzati rendelet 3. melléklete    </t>
  </si>
  <si>
    <t>9.1.2. melléklet az 1/2015. (I.28.) önkormányzati rendelethez</t>
  </si>
  <si>
    <t>9.1.3. melléklet az 1/2015. (I.28.) 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</si>
</sst>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</numFmts>
  <fonts count="53">
    <font>
      <sz val="10"/>
      <name val="Times New Roman CE"/>
      <family val="0"/>
    </font>
    <font>
      <sz val="11"/>
      <color indexed="8"/>
      <name val="Calibri"/>
      <family val="2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b/>
      <sz val="10"/>
      <name val="Times New Roman"/>
      <family val="1"/>
    </font>
    <font>
      <b/>
      <sz val="14"/>
      <color indexed="10"/>
      <name val="Times New Roman CE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10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/>
      <bottom/>
    </border>
    <border>
      <left style="thin"/>
      <right style="medium"/>
      <top style="thin"/>
      <bottom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/>
    </border>
    <border>
      <left style="medium"/>
      <right style="thin"/>
      <top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/>
    </border>
    <border>
      <left/>
      <right style="thin"/>
      <top/>
      <bottom style="thin"/>
    </border>
    <border>
      <left/>
      <right/>
      <top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/>
      <right style="medium"/>
      <top style="thin"/>
      <bottom/>
    </border>
    <border>
      <left style="thin"/>
      <right/>
      <top style="thin"/>
      <bottom style="medium"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 style="medium"/>
      <right/>
      <top/>
      <bottom/>
    </border>
    <border>
      <left/>
      <right style="medium"/>
      <top style="medium"/>
      <bottom style="thin"/>
    </border>
    <border>
      <left/>
      <right style="medium"/>
      <top/>
      <bottom style="medium"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 style="hair"/>
    </border>
    <border>
      <left style="medium"/>
      <right/>
      <top style="medium"/>
      <bottom style="thin"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medium"/>
      <top style="medium"/>
      <bottom/>
    </border>
    <border>
      <left/>
      <right style="medium"/>
      <top style="thin"/>
      <bottom style="medium"/>
    </border>
    <border>
      <left style="thin"/>
      <right/>
      <top/>
      <bottom style="medium"/>
    </border>
    <border>
      <left style="medium"/>
      <right style="medium"/>
      <top style="medium"/>
      <bottom/>
    </border>
    <border>
      <left style="medium"/>
      <right/>
      <top style="thin"/>
      <bottom style="thin"/>
    </border>
    <border>
      <left/>
      <right>
        <color indexed="63"/>
      </right>
      <top/>
      <bottom style="medium"/>
    </border>
    <border>
      <left>
        <color indexed="63"/>
      </left>
      <right/>
      <top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/>
      <right>
        <color indexed="63"/>
      </right>
      <top style="thin"/>
      <bottom style="thin"/>
    </border>
    <border>
      <left/>
      <right>
        <color indexed="63"/>
      </right>
      <top style="thin"/>
      <bottom/>
    </border>
    <border>
      <left style="thin"/>
      <right>
        <color indexed="63"/>
      </right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52" fillId="9" borderId="0" applyNumberFormat="0" applyBorder="0" applyAlignment="0" applyProtection="0"/>
    <xf numFmtId="0" fontId="52" fillId="3" borderId="0" applyNumberFormat="0" applyBorder="0" applyAlignment="0" applyProtection="0"/>
    <xf numFmtId="0" fontId="52" fillId="7" borderId="0" applyNumberFormat="0" applyBorder="0" applyAlignment="0" applyProtection="0"/>
    <xf numFmtId="0" fontId="52" fillId="6" borderId="0" applyNumberFormat="0" applyBorder="0" applyAlignment="0" applyProtection="0"/>
    <xf numFmtId="0" fontId="52" fillId="9" borderId="0" applyNumberFormat="0" applyBorder="0" applyAlignment="0" applyProtection="0"/>
    <xf numFmtId="0" fontId="52" fillId="3" borderId="0" applyNumberFormat="0" applyBorder="0" applyAlignment="0" applyProtection="0"/>
    <xf numFmtId="0" fontId="44" fillId="7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0" fillId="4" borderId="7" applyNumberFormat="0" applyFont="0" applyAlignment="0" applyProtection="0"/>
    <xf numFmtId="0" fontId="52" fillId="9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9" borderId="0" applyNumberFormat="0" applyBorder="0" applyAlignment="0" applyProtection="0"/>
    <xf numFmtId="0" fontId="52" fillId="14" borderId="0" applyNumberFormat="0" applyBorder="0" applyAlignment="0" applyProtection="0"/>
    <xf numFmtId="0" fontId="41" fillId="15" borderId="0" applyNumberFormat="0" applyBorder="0" applyAlignment="0" applyProtection="0"/>
    <xf numFmtId="0" fontId="45" fillId="16" borderId="8" applyNumberFormat="0" applyAlignment="0" applyProtection="0"/>
    <xf numFmtId="0" fontId="5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17" borderId="0" applyNumberFormat="0" applyBorder="0" applyAlignment="0" applyProtection="0"/>
    <xf numFmtId="0" fontId="43" fillId="7" borderId="0" applyNumberFormat="0" applyBorder="0" applyAlignment="0" applyProtection="0"/>
    <xf numFmtId="0" fontId="46" fillId="16" borderId="1" applyNumberFormat="0" applyAlignment="0" applyProtection="0"/>
    <xf numFmtId="9" fontId="0" fillId="0" borderId="0" applyFont="0" applyFill="0" applyBorder="0" applyAlignment="0" applyProtection="0"/>
  </cellStyleXfs>
  <cellXfs count="715">
    <xf numFmtId="0" fontId="0" fillId="0" borderId="0" xfId="0" applyAlignment="1">
      <alignment/>
    </xf>
    <xf numFmtId="0" fontId="0" fillId="0" borderId="0" xfId="56" applyFont="1" applyFill="1">
      <alignment/>
      <protection/>
    </xf>
    <xf numFmtId="164" fontId="3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0" borderId="0" xfId="0" applyFont="1" applyFill="1" applyAlignment="1">
      <alignment horizontal="right"/>
    </xf>
    <xf numFmtId="0" fontId="7" fillId="0" borderId="0" xfId="56" applyFont="1" applyFill="1" applyBorder="1" applyAlignment="1" applyProtection="1">
      <alignment horizontal="center" vertical="center" wrapText="1"/>
      <protection/>
    </xf>
    <xf numFmtId="0" fontId="7" fillId="0" borderId="0" xfId="56" applyFont="1" applyFill="1" applyBorder="1" applyAlignment="1" applyProtection="1">
      <alignment vertical="center" wrapText="1"/>
      <protection/>
    </xf>
    <xf numFmtId="0" fontId="18" fillId="0" borderId="10" xfId="56" applyFont="1" applyFill="1" applyBorder="1" applyAlignment="1" applyProtection="1">
      <alignment horizontal="left" vertical="center" wrapText="1" indent="1"/>
      <protection/>
    </xf>
    <xf numFmtId="0" fontId="18" fillId="0" borderId="11" xfId="56" applyFont="1" applyFill="1" applyBorder="1" applyAlignment="1" applyProtection="1">
      <alignment horizontal="left" vertical="center" wrapText="1" indent="1"/>
      <protection/>
    </xf>
    <xf numFmtId="0" fontId="18" fillId="0" borderId="12" xfId="56" applyFont="1" applyFill="1" applyBorder="1" applyAlignment="1" applyProtection="1">
      <alignment horizontal="left" vertical="center" wrapText="1" indent="1"/>
      <protection/>
    </xf>
    <xf numFmtId="0" fontId="18" fillId="0" borderId="13" xfId="56" applyFont="1" applyFill="1" applyBorder="1" applyAlignment="1" applyProtection="1">
      <alignment horizontal="left" vertical="center" wrapText="1" indent="1"/>
      <protection/>
    </xf>
    <xf numFmtId="0" fontId="18" fillId="0" borderId="14" xfId="56" applyFont="1" applyFill="1" applyBorder="1" applyAlignment="1" applyProtection="1">
      <alignment horizontal="left" vertical="center" wrapText="1" indent="1"/>
      <protection/>
    </xf>
    <xf numFmtId="0" fontId="18" fillId="0" borderId="15" xfId="56" applyFont="1" applyFill="1" applyBorder="1" applyAlignment="1" applyProtection="1">
      <alignment horizontal="left" vertical="center" wrapText="1" indent="1"/>
      <protection/>
    </xf>
    <xf numFmtId="49" fontId="18" fillId="0" borderId="16" xfId="56" applyNumberFormat="1" applyFont="1" applyFill="1" applyBorder="1" applyAlignment="1" applyProtection="1">
      <alignment horizontal="left" vertical="center" wrapText="1" indent="1"/>
      <protection/>
    </xf>
    <xf numFmtId="49" fontId="18" fillId="0" borderId="17" xfId="56" applyNumberFormat="1" applyFont="1" applyFill="1" applyBorder="1" applyAlignment="1" applyProtection="1">
      <alignment horizontal="left" vertical="center" wrapText="1" indent="1"/>
      <protection/>
    </xf>
    <xf numFmtId="49" fontId="18" fillId="0" borderId="18" xfId="56" applyNumberFormat="1" applyFont="1" applyFill="1" applyBorder="1" applyAlignment="1" applyProtection="1">
      <alignment horizontal="left" vertical="center" wrapText="1" indent="1"/>
      <protection/>
    </xf>
    <xf numFmtId="49" fontId="18" fillId="0" borderId="19" xfId="56" applyNumberFormat="1" applyFont="1" applyFill="1" applyBorder="1" applyAlignment="1" applyProtection="1">
      <alignment horizontal="left" vertical="center" wrapText="1" indent="1"/>
      <protection/>
    </xf>
    <xf numFmtId="49" fontId="18" fillId="0" borderId="20" xfId="56" applyNumberFormat="1" applyFont="1" applyFill="1" applyBorder="1" applyAlignment="1" applyProtection="1">
      <alignment horizontal="left" vertical="center" wrapText="1" indent="1"/>
      <protection/>
    </xf>
    <xf numFmtId="49" fontId="18" fillId="0" borderId="21" xfId="56" applyNumberFormat="1" applyFont="1" applyFill="1" applyBorder="1" applyAlignment="1" applyProtection="1">
      <alignment horizontal="left" vertical="center" wrapText="1" indent="1"/>
      <protection/>
    </xf>
    <xf numFmtId="0" fontId="18" fillId="0" borderId="0" xfId="56" applyFont="1" applyFill="1" applyBorder="1" applyAlignment="1" applyProtection="1">
      <alignment horizontal="left" vertical="center" wrapText="1" indent="1"/>
      <protection/>
    </xf>
    <xf numFmtId="0" fontId="16" fillId="0" borderId="22" xfId="56" applyFont="1" applyFill="1" applyBorder="1" applyAlignment="1" applyProtection="1">
      <alignment horizontal="left" vertical="center" wrapText="1" indent="1"/>
      <protection/>
    </xf>
    <xf numFmtId="0" fontId="16" fillId="0" borderId="23" xfId="56" applyFont="1" applyFill="1" applyBorder="1" applyAlignment="1" applyProtection="1">
      <alignment horizontal="left" vertical="center" wrapText="1" indent="1"/>
      <protection/>
    </xf>
    <xf numFmtId="0" fontId="16" fillId="0" borderId="24" xfId="56" applyFont="1" applyFill="1" applyBorder="1" applyAlignment="1" applyProtection="1">
      <alignment horizontal="left" vertical="center" wrapText="1" indent="1"/>
      <protection/>
    </xf>
    <xf numFmtId="0" fontId="8" fillId="0" borderId="22" xfId="56" applyFont="1" applyFill="1" applyBorder="1" applyAlignment="1" applyProtection="1">
      <alignment horizontal="center" vertical="center" wrapText="1"/>
      <protection/>
    </xf>
    <xf numFmtId="0" fontId="8" fillId="0" borderId="23" xfId="56" applyFont="1" applyFill="1" applyBorder="1" applyAlignment="1" applyProtection="1">
      <alignment horizontal="center" vertical="center" wrapText="1"/>
      <protection/>
    </xf>
    <xf numFmtId="164" fontId="18" fillId="0" borderId="25" xfId="0" applyNumberFormat="1" applyFont="1" applyFill="1" applyBorder="1" applyAlignment="1" applyProtection="1">
      <alignment vertical="center" wrapText="1"/>
      <protection locked="0"/>
    </xf>
    <xf numFmtId="164" fontId="18" fillId="0" borderId="26" xfId="0" applyNumberFormat="1" applyFont="1" applyFill="1" applyBorder="1" applyAlignment="1" applyProtection="1">
      <alignment vertical="center" wrapText="1"/>
      <protection locked="0"/>
    </xf>
    <xf numFmtId="164" fontId="18" fillId="0" borderId="27" xfId="0" applyNumberFormat="1" applyFont="1" applyFill="1" applyBorder="1" applyAlignment="1" applyProtection="1">
      <alignment vertical="center" wrapText="1"/>
      <protection locked="0"/>
    </xf>
    <xf numFmtId="164" fontId="18" fillId="0" borderId="11" xfId="0" applyNumberFormat="1" applyFont="1" applyFill="1" applyBorder="1" applyAlignment="1" applyProtection="1">
      <alignment vertical="center" wrapText="1"/>
      <protection locked="0"/>
    </xf>
    <xf numFmtId="164" fontId="18" fillId="0" borderId="15" xfId="0" applyNumberFormat="1" applyFont="1" applyFill="1" applyBorder="1" applyAlignment="1" applyProtection="1">
      <alignment vertical="center" wrapText="1"/>
      <protection locked="0"/>
    </xf>
    <xf numFmtId="0" fontId="16" fillId="0" borderId="23" xfId="56" applyFont="1" applyFill="1" applyBorder="1" applyAlignment="1" applyProtection="1">
      <alignment vertical="center" wrapText="1"/>
      <protection/>
    </xf>
    <xf numFmtId="0" fontId="16" fillId="0" borderId="28" xfId="56" applyFont="1" applyFill="1" applyBorder="1" applyAlignment="1" applyProtection="1">
      <alignment vertical="center" wrapText="1"/>
      <protection/>
    </xf>
    <xf numFmtId="0" fontId="18" fillId="0" borderId="13" xfId="0" applyFont="1" applyBorder="1" applyAlignment="1" applyProtection="1">
      <alignment horizontal="left" vertical="center" indent="1"/>
      <protection locked="0"/>
    </xf>
    <xf numFmtId="3" fontId="18" fillId="0" borderId="29" xfId="0" applyNumberFormat="1" applyFont="1" applyBorder="1" applyAlignment="1" applyProtection="1">
      <alignment horizontal="right" vertical="center" indent="1"/>
      <protection locked="0"/>
    </xf>
    <xf numFmtId="0" fontId="18" fillId="0" borderId="11" xfId="0" applyFont="1" applyBorder="1" applyAlignment="1" applyProtection="1">
      <alignment horizontal="left" vertical="center" indent="1"/>
      <protection locked="0"/>
    </xf>
    <xf numFmtId="3" fontId="18" fillId="0" borderId="25" xfId="0" applyNumberFormat="1" applyFont="1" applyBorder="1" applyAlignment="1" applyProtection="1">
      <alignment horizontal="right" vertical="center" indent="1"/>
      <protection locked="0"/>
    </xf>
    <xf numFmtId="0" fontId="18" fillId="0" borderId="15" xfId="0" applyFont="1" applyBorder="1" applyAlignment="1" applyProtection="1">
      <alignment horizontal="left" vertical="center" indent="1"/>
      <protection locked="0"/>
    </xf>
    <xf numFmtId="0" fontId="16" fillId="0" borderId="22" xfId="56" applyFont="1" applyFill="1" applyBorder="1" applyAlignment="1" applyProtection="1">
      <alignment horizontal="center" vertical="center" wrapText="1"/>
      <protection/>
    </xf>
    <xf numFmtId="0" fontId="16" fillId="0" borderId="23" xfId="56" applyFont="1" applyFill="1" applyBorder="1" applyAlignment="1" applyProtection="1">
      <alignment horizontal="center" vertical="center" wrapText="1"/>
      <protection/>
    </xf>
    <xf numFmtId="0" fontId="16" fillId="0" borderId="30" xfId="56" applyFont="1" applyFill="1" applyBorder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vertical="center" wrapText="1"/>
      <protection/>
    </xf>
    <xf numFmtId="0" fontId="16" fillId="0" borderId="22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8" fillId="0" borderId="23" xfId="57" applyFont="1" applyFill="1" applyBorder="1" applyAlignment="1" applyProtection="1">
      <alignment horizontal="left" vertical="center" indent="1"/>
      <protection/>
    </xf>
    <xf numFmtId="0" fontId="3" fillId="0" borderId="0" xfId="56" applyFill="1">
      <alignment/>
      <protection/>
    </xf>
    <xf numFmtId="0" fontId="8" fillId="0" borderId="30" xfId="56" applyFont="1" applyFill="1" applyBorder="1" applyAlignment="1" applyProtection="1">
      <alignment horizontal="center" vertical="center" wrapText="1"/>
      <protection/>
    </xf>
    <xf numFmtId="0" fontId="18" fillId="0" borderId="0" xfId="56" applyFont="1" applyFill="1">
      <alignment/>
      <protection/>
    </xf>
    <xf numFmtId="0" fontId="20" fillId="0" borderId="0" xfId="56" applyFont="1" applyFill="1">
      <alignment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6" fillId="0" borderId="0" xfId="0" applyNumberFormat="1" applyFont="1" applyFill="1" applyAlignment="1">
      <alignment horizontal="right" vertical="center"/>
    </xf>
    <xf numFmtId="164" fontId="4" fillId="0" borderId="0" xfId="0" applyNumberFormat="1" applyFont="1" applyFill="1" applyAlignment="1">
      <alignment horizontal="center" vertical="center" wrapText="1"/>
    </xf>
    <xf numFmtId="164" fontId="18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Alignment="1">
      <alignment vertical="center"/>
    </xf>
    <xf numFmtId="164" fontId="23" fillId="0" borderId="3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horizontal="right" wrapText="1"/>
      <protection/>
    </xf>
    <xf numFmtId="164" fontId="8" fillId="0" borderId="30" xfId="0" applyNumberFormat="1" applyFont="1" applyFill="1" applyBorder="1" applyAlignment="1" applyProtection="1">
      <alignment horizontal="center" vertical="center" wrapText="1"/>
      <protection/>
    </xf>
    <xf numFmtId="164" fontId="16" fillId="0" borderId="31" xfId="0" applyNumberFormat="1" applyFont="1" applyFill="1" applyBorder="1" applyAlignment="1" applyProtection="1">
      <alignment horizontal="center" vertical="center" wrapText="1"/>
      <protection/>
    </xf>
    <xf numFmtId="164" fontId="16" fillId="0" borderId="32" xfId="0" applyNumberFormat="1" applyFont="1" applyFill="1" applyBorder="1" applyAlignment="1" applyProtection="1">
      <alignment horizontal="center" vertical="center" wrapText="1"/>
      <protection/>
    </xf>
    <xf numFmtId="164" fontId="16" fillId="0" borderId="33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8" fillId="0" borderId="25" xfId="0" applyNumberFormat="1" applyFont="1" applyFill="1" applyBorder="1" applyAlignment="1" applyProtection="1">
      <alignment vertical="center" wrapText="1"/>
      <protection/>
    </xf>
    <xf numFmtId="164" fontId="18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23" xfId="0" applyNumberFormat="1" applyFont="1" applyFill="1" applyBorder="1" applyAlignment="1" applyProtection="1">
      <alignment vertical="center" wrapText="1"/>
      <protection/>
    </xf>
    <xf numFmtId="164" fontId="16" fillId="0" borderId="30" xfId="0" applyNumberFormat="1" applyFont="1" applyFill="1" applyBorder="1" applyAlignment="1" applyProtection="1">
      <alignment vertical="center" wrapText="1"/>
      <protection/>
    </xf>
    <xf numFmtId="164" fontId="4" fillId="0" borderId="0" xfId="0" applyNumberFormat="1" applyFont="1" applyFill="1" applyAlignment="1">
      <alignment vertical="center" wrapText="1"/>
    </xf>
    <xf numFmtId="164" fontId="15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11" xfId="0" applyNumberFormat="1" applyFont="1" applyFill="1" applyBorder="1" applyAlignment="1" applyProtection="1">
      <alignment vertical="center" wrapText="1"/>
      <protection locked="0"/>
    </xf>
    <xf numFmtId="164" fontId="15" fillId="0" borderId="25" xfId="0" applyNumberFormat="1" applyFont="1" applyFill="1" applyBorder="1" applyAlignment="1" applyProtection="1">
      <alignment vertical="center" wrapText="1"/>
      <protection/>
    </xf>
    <xf numFmtId="164" fontId="15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15" xfId="0" applyNumberFormat="1" applyFont="1" applyFill="1" applyBorder="1" applyAlignment="1" applyProtection="1">
      <alignment vertical="center" wrapText="1"/>
      <protection locked="0"/>
    </xf>
    <xf numFmtId="164" fontId="8" fillId="0" borderId="30" xfId="0" applyNumberFormat="1" applyFont="1" applyFill="1" applyBorder="1" applyAlignment="1" applyProtection="1">
      <alignment vertical="center" wrapText="1"/>
      <protection/>
    </xf>
    <xf numFmtId="0" fontId="7" fillId="0" borderId="0" xfId="0" applyFont="1" applyFill="1" applyAlignment="1">
      <alignment horizontal="center" vertical="center" wrapText="1"/>
    </xf>
    <xf numFmtId="164" fontId="18" fillId="0" borderId="34" xfId="0" applyNumberFormat="1" applyFont="1" applyFill="1" applyBorder="1" applyAlignment="1" applyProtection="1">
      <alignment vertical="center" wrapText="1"/>
      <protection/>
    </xf>
    <xf numFmtId="164" fontId="18" fillId="0" borderId="22" xfId="0" applyNumberFormat="1" applyFont="1" applyFill="1" applyBorder="1" applyAlignment="1" applyProtection="1">
      <alignment vertical="center" wrapText="1"/>
      <protection/>
    </xf>
    <xf numFmtId="164" fontId="18" fillId="0" borderId="23" xfId="0" applyNumberFormat="1" applyFont="1" applyFill="1" applyBorder="1" applyAlignment="1" applyProtection="1">
      <alignment vertical="center" wrapText="1"/>
      <protection/>
    </xf>
    <xf numFmtId="164" fontId="18" fillId="0" borderId="30" xfId="0" applyNumberFormat="1" applyFont="1" applyFill="1" applyBorder="1" applyAlignment="1" applyProtection="1">
      <alignment vertical="center" wrapText="1"/>
      <protection/>
    </xf>
    <xf numFmtId="164" fontId="18" fillId="0" borderId="35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35" xfId="0" applyNumberFormat="1" applyFont="1" applyFill="1" applyBorder="1" applyAlignment="1" applyProtection="1">
      <alignment vertical="center" wrapText="1"/>
      <protection locked="0"/>
    </xf>
    <xf numFmtId="164" fontId="18" fillId="0" borderId="17" xfId="0" applyNumberFormat="1" applyFont="1" applyFill="1" applyBorder="1" applyAlignment="1" applyProtection="1">
      <alignment vertical="center" wrapText="1"/>
      <protection locked="0"/>
    </xf>
    <xf numFmtId="164" fontId="18" fillId="0" borderId="36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36" xfId="0" applyNumberFormat="1" applyFont="1" applyFill="1" applyBorder="1" applyAlignment="1" applyProtection="1">
      <alignment vertical="center" wrapText="1"/>
      <protection locked="0"/>
    </xf>
    <xf numFmtId="164" fontId="18" fillId="0" borderId="19" xfId="0" applyNumberFormat="1" applyFont="1" applyFill="1" applyBorder="1" applyAlignment="1" applyProtection="1">
      <alignment vertical="center" wrapText="1"/>
      <protection locked="0"/>
    </xf>
    <xf numFmtId="164" fontId="18" fillId="0" borderId="37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38" xfId="0" applyNumberFormat="1" applyFont="1" applyFill="1" applyBorder="1" applyAlignment="1" applyProtection="1">
      <alignment vertical="center" wrapText="1"/>
      <protection locked="0"/>
    </xf>
    <xf numFmtId="164" fontId="18" fillId="0" borderId="16" xfId="0" applyNumberFormat="1" applyFont="1" applyFill="1" applyBorder="1" applyAlignment="1" applyProtection="1">
      <alignment vertical="center" wrapText="1"/>
      <protection locked="0"/>
    </xf>
    <xf numFmtId="164" fontId="18" fillId="0" borderId="10" xfId="0" applyNumberFormat="1" applyFont="1" applyFill="1" applyBorder="1" applyAlignment="1" applyProtection="1">
      <alignment vertical="center" wrapText="1"/>
      <protection locked="0"/>
    </xf>
    <xf numFmtId="164" fontId="10" fillId="0" borderId="0" xfId="0" applyNumberFormat="1" applyFont="1" applyFill="1" applyAlignment="1">
      <alignment horizontal="center" vertical="center" wrapText="1"/>
    </xf>
    <xf numFmtId="164" fontId="10" fillId="0" borderId="0" xfId="0" applyNumberFormat="1" applyFont="1" applyFill="1" applyAlignment="1">
      <alignment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64" fontId="18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7" xfId="0" applyFont="1" applyFill="1" applyBorder="1" applyAlignment="1">
      <alignment horizontal="center" vertical="center" wrapText="1"/>
    </xf>
    <xf numFmtId="164" fontId="18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1" xfId="0" applyFont="1" applyFill="1" applyBorder="1" applyAlignment="1" applyProtection="1">
      <alignment vertical="center" wrapText="1"/>
      <protection locked="0"/>
    </xf>
    <xf numFmtId="0" fontId="18" fillId="0" borderId="40" xfId="0" applyFont="1" applyFill="1" applyBorder="1" applyAlignment="1" applyProtection="1">
      <alignment vertical="center" wrapText="1"/>
      <protection locked="0"/>
    </xf>
    <xf numFmtId="164" fontId="18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3" fontId="18" fillId="0" borderId="25" xfId="0" applyNumberFormat="1" applyFont="1" applyFill="1" applyBorder="1" applyAlignment="1" applyProtection="1">
      <alignment horizontal="right" vertical="center" indent="1"/>
      <protection locked="0"/>
    </xf>
    <xf numFmtId="3" fontId="18" fillId="0" borderId="27" xfId="0" applyNumberFormat="1" applyFont="1" applyFill="1" applyBorder="1" applyAlignment="1" applyProtection="1">
      <alignment horizontal="right" vertical="center" indent="1"/>
      <protection locked="0"/>
    </xf>
    <xf numFmtId="0" fontId="7" fillId="0" borderId="0" xfId="0" applyFont="1" applyFill="1" applyAlignment="1">
      <alignment/>
    </xf>
    <xf numFmtId="3" fontId="18" fillId="0" borderId="13" xfId="0" applyNumberFormat="1" applyFont="1" applyFill="1" applyBorder="1" applyAlignment="1" applyProtection="1">
      <alignment vertical="center"/>
      <protection locked="0"/>
    </xf>
    <xf numFmtId="3" fontId="24" fillId="0" borderId="11" xfId="0" applyNumberFormat="1" applyFont="1" applyFill="1" applyBorder="1" applyAlignment="1" applyProtection="1">
      <alignment vertical="center"/>
      <protection locked="0"/>
    </xf>
    <xf numFmtId="3" fontId="18" fillId="0" borderId="11" xfId="0" applyNumberFormat="1" applyFont="1" applyFill="1" applyBorder="1" applyAlignment="1" applyProtection="1">
      <alignment vertical="center"/>
      <protection locked="0"/>
    </xf>
    <xf numFmtId="49" fontId="18" fillId="0" borderId="19" xfId="0" applyNumberFormat="1" applyFont="1" applyFill="1" applyBorder="1" applyAlignment="1" applyProtection="1">
      <alignment vertical="center"/>
      <protection locked="0"/>
    </xf>
    <xf numFmtId="3" fontId="18" fillId="0" borderId="15" xfId="0" applyNumberFormat="1" applyFont="1" applyFill="1" applyBorder="1" applyAlignment="1" applyProtection="1">
      <alignment vertical="center"/>
      <protection locked="0"/>
    </xf>
    <xf numFmtId="49" fontId="18" fillId="0" borderId="17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8" fillId="0" borderId="24" xfId="57" applyFont="1" applyFill="1" applyBorder="1" applyAlignment="1" applyProtection="1">
      <alignment horizontal="center" vertical="center" wrapText="1"/>
      <protection/>
    </xf>
    <xf numFmtId="0" fontId="8" fillId="0" borderId="28" xfId="57" applyFont="1" applyFill="1" applyBorder="1" applyAlignment="1" applyProtection="1">
      <alignment horizontal="center" vertical="center"/>
      <protection/>
    </xf>
    <xf numFmtId="0" fontId="8" fillId="0" borderId="42" xfId="57" applyFont="1" applyFill="1" applyBorder="1" applyAlignment="1" applyProtection="1">
      <alignment horizontal="center" vertical="center"/>
      <protection/>
    </xf>
    <xf numFmtId="0" fontId="3" fillId="0" borderId="0" xfId="57" applyFill="1" applyProtection="1">
      <alignment/>
      <protection/>
    </xf>
    <xf numFmtId="0" fontId="18" fillId="0" borderId="22" xfId="57" applyFont="1" applyFill="1" applyBorder="1" applyAlignment="1" applyProtection="1">
      <alignment horizontal="left" vertical="center" indent="1"/>
      <protection/>
    </xf>
    <xf numFmtId="0" fontId="3" fillId="0" borderId="0" xfId="57" applyFill="1" applyAlignment="1" applyProtection="1">
      <alignment vertical="center"/>
      <protection/>
    </xf>
    <xf numFmtId="0" fontId="18" fillId="0" borderId="16" xfId="57" applyFont="1" applyFill="1" applyBorder="1" applyAlignment="1" applyProtection="1">
      <alignment horizontal="left" vertical="center" indent="1"/>
      <protection/>
    </xf>
    <xf numFmtId="164" fontId="18" fillId="0" borderId="10" xfId="57" applyNumberFormat="1" applyFont="1" applyFill="1" applyBorder="1" applyAlignment="1" applyProtection="1">
      <alignment vertical="center"/>
      <protection locked="0"/>
    </xf>
    <xf numFmtId="164" fontId="18" fillId="0" borderId="26" xfId="57" applyNumberFormat="1" applyFont="1" applyFill="1" applyBorder="1" applyAlignment="1" applyProtection="1">
      <alignment vertical="center"/>
      <protection/>
    </xf>
    <xf numFmtId="0" fontId="18" fillId="0" borderId="17" xfId="57" applyFont="1" applyFill="1" applyBorder="1" applyAlignment="1" applyProtection="1">
      <alignment horizontal="left" vertical="center" indent="1"/>
      <protection/>
    </xf>
    <xf numFmtId="164" fontId="18" fillId="0" borderId="11" xfId="57" applyNumberFormat="1" applyFont="1" applyFill="1" applyBorder="1" applyAlignment="1" applyProtection="1">
      <alignment vertical="center"/>
      <protection locked="0"/>
    </xf>
    <xf numFmtId="164" fontId="18" fillId="0" borderId="25" xfId="57" applyNumberFormat="1" applyFont="1" applyFill="1" applyBorder="1" applyAlignment="1" applyProtection="1">
      <alignment vertical="center"/>
      <protection/>
    </xf>
    <xf numFmtId="0" fontId="3" fillId="0" borderId="0" xfId="57" applyFill="1" applyAlignment="1" applyProtection="1">
      <alignment vertical="center"/>
      <protection locked="0"/>
    </xf>
    <xf numFmtId="164" fontId="18" fillId="0" borderId="12" xfId="57" applyNumberFormat="1" applyFont="1" applyFill="1" applyBorder="1" applyAlignment="1" applyProtection="1">
      <alignment vertical="center"/>
      <protection locked="0"/>
    </xf>
    <xf numFmtId="164" fontId="18" fillId="0" borderId="39" xfId="57" applyNumberFormat="1" applyFont="1" applyFill="1" applyBorder="1" applyAlignment="1" applyProtection="1">
      <alignment vertical="center"/>
      <protection/>
    </xf>
    <xf numFmtId="164" fontId="16" fillId="0" borderId="23" xfId="57" applyNumberFormat="1" applyFont="1" applyFill="1" applyBorder="1" applyAlignment="1" applyProtection="1">
      <alignment vertical="center"/>
      <protection/>
    </xf>
    <xf numFmtId="164" fontId="16" fillId="0" borderId="30" xfId="57" applyNumberFormat="1" applyFont="1" applyFill="1" applyBorder="1" applyAlignment="1" applyProtection="1">
      <alignment vertical="center"/>
      <protection/>
    </xf>
    <xf numFmtId="0" fontId="18" fillId="0" borderId="18" xfId="57" applyFont="1" applyFill="1" applyBorder="1" applyAlignment="1" applyProtection="1">
      <alignment horizontal="left" vertical="center" indent="1"/>
      <protection/>
    </xf>
    <xf numFmtId="0" fontId="16" fillId="0" borderId="22" xfId="57" applyFont="1" applyFill="1" applyBorder="1" applyAlignment="1" applyProtection="1">
      <alignment horizontal="left" vertical="center" indent="1"/>
      <protection/>
    </xf>
    <xf numFmtId="164" fontId="16" fillId="0" borderId="23" xfId="57" applyNumberFormat="1" applyFont="1" applyFill="1" applyBorder="1" applyProtection="1">
      <alignment/>
      <protection/>
    </xf>
    <xf numFmtId="164" fontId="16" fillId="0" borderId="30" xfId="57" applyNumberFormat="1" applyFont="1" applyFill="1" applyBorder="1" applyProtection="1">
      <alignment/>
      <protection/>
    </xf>
    <xf numFmtId="0" fontId="3" fillId="0" borderId="0" xfId="57" applyFill="1" applyProtection="1">
      <alignment/>
      <protection locked="0"/>
    </xf>
    <xf numFmtId="0" fontId="0" fillId="0" borderId="0" xfId="57" applyFont="1" applyFill="1" applyProtection="1">
      <alignment/>
      <protection/>
    </xf>
    <xf numFmtId="0" fontId="5" fillId="0" borderId="0" xfId="57" applyFont="1" applyFill="1" applyProtection="1">
      <alignment/>
      <protection locked="0"/>
    </xf>
    <xf numFmtId="0" fontId="7" fillId="0" borderId="0" xfId="57" applyFont="1" applyFill="1" applyProtection="1">
      <alignment/>
      <protection locked="0"/>
    </xf>
    <xf numFmtId="0" fontId="22" fillId="0" borderId="43" xfId="0" applyFont="1" applyFill="1" applyBorder="1" applyAlignment="1" applyProtection="1">
      <alignment horizontal="left" vertical="center" wrapText="1"/>
      <protection locked="0"/>
    </xf>
    <xf numFmtId="0" fontId="22" fillId="0" borderId="44" xfId="0" applyFont="1" applyFill="1" applyBorder="1" applyAlignment="1" applyProtection="1">
      <alignment horizontal="left" vertical="center" wrapText="1"/>
      <protection locked="0"/>
    </xf>
    <xf numFmtId="0" fontId="22" fillId="0" borderId="45" xfId="0" applyFont="1" applyFill="1" applyBorder="1" applyAlignment="1" applyProtection="1">
      <alignment horizontal="left" vertical="center" wrapText="1"/>
      <protection locked="0"/>
    </xf>
    <xf numFmtId="3" fontId="4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8" fillId="0" borderId="12" xfId="0" applyFont="1" applyFill="1" applyBorder="1" applyAlignment="1" applyProtection="1">
      <alignment vertical="center" wrapText="1"/>
      <protection locked="0"/>
    </xf>
    <xf numFmtId="0" fontId="16" fillId="0" borderId="23" xfId="56" applyFont="1" applyFill="1" applyBorder="1" applyAlignment="1" applyProtection="1">
      <alignment horizontal="left" vertical="center" wrapText="1" indent="1"/>
      <protection/>
    </xf>
    <xf numFmtId="0" fontId="7" fillId="0" borderId="0" xfId="56" applyFont="1" applyFill="1">
      <alignment/>
      <protection/>
    </xf>
    <xf numFmtId="164" fontId="16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25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right" indent="1"/>
    </xf>
    <xf numFmtId="0" fontId="20" fillId="0" borderId="0" xfId="0" applyFont="1" applyAlignment="1">
      <alignment horizontal="center"/>
    </xf>
    <xf numFmtId="0" fontId="16" fillId="0" borderId="23" xfId="56" applyFont="1" applyFill="1" applyBorder="1" applyAlignment="1" applyProtection="1">
      <alignment horizontal="left" vertical="center" wrapText="1"/>
      <protection/>
    </xf>
    <xf numFmtId="164" fontId="18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20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/>
    </xf>
    <xf numFmtId="3" fontId="15" fillId="0" borderId="0" xfId="0" applyNumberFormat="1" applyFont="1" applyFill="1" applyAlignment="1">
      <alignment horizontal="right" indent="1"/>
    </xf>
    <xf numFmtId="3" fontId="8" fillId="0" borderId="0" xfId="0" applyNumberFormat="1" applyFont="1" applyFill="1" applyAlignment="1">
      <alignment horizontal="right" indent="1"/>
    </xf>
    <xf numFmtId="0" fontId="15" fillId="0" borderId="0" xfId="0" applyFont="1" applyFill="1" applyAlignment="1">
      <alignment horizontal="right" indent="1"/>
    </xf>
    <xf numFmtId="0" fontId="6" fillId="0" borderId="47" xfId="0" applyFont="1" applyFill="1" applyBorder="1" applyAlignment="1" applyProtection="1">
      <alignment horizontal="right"/>
      <protection/>
    </xf>
    <xf numFmtId="164" fontId="17" fillId="0" borderId="47" xfId="56" applyNumberFormat="1" applyFont="1" applyFill="1" applyBorder="1" applyAlignment="1" applyProtection="1">
      <alignment horizontal="left" vertical="center"/>
      <protection/>
    </xf>
    <xf numFmtId="0" fontId="18" fillId="0" borderId="11" xfId="56" applyFont="1" applyFill="1" applyBorder="1" applyAlignment="1" applyProtection="1">
      <alignment horizontal="left" indent="6"/>
      <protection/>
    </xf>
    <xf numFmtId="0" fontId="18" fillId="0" borderId="11" xfId="56" applyFont="1" applyFill="1" applyBorder="1" applyAlignment="1" applyProtection="1">
      <alignment horizontal="left" vertical="center" wrapText="1" indent="6"/>
      <protection/>
    </xf>
    <xf numFmtId="0" fontId="18" fillId="0" borderId="15" xfId="56" applyFont="1" applyFill="1" applyBorder="1" applyAlignment="1" applyProtection="1">
      <alignment horizontal="left" vertical="center" wrapText="1" indent="6"/>
      <protection/>
    </xf>
    <xf numFmtId="0" fontId="18" fillId="0" borderId="40" xfId="56" applyFont="1" applyFill="1" applyBorder="1" applyAlignment="1" applyProtection="1">
      <alignment horizontal="left" vertical="center" wrapText="1" indent="6"/>
      <protection/>
    </xf>
    <xf numFmtId="0" fontId="28" fillId="0" borderId="0" xfId="0" applyFont="1" applyFill="1" applyAlignment="1">
      <alignment/>
    </xf>
    <xf numFmtId="0" fontId="29" fillId="0" borderId="0" xfId="0" applyFont="1" applyAlignment="1">
      <alignment/>
    </xf>
    <xf numFmtId="0" fontId="0" fillId="0" borderId="0" xfId="56" applyFont="1" applyFill="1" applyBorder="1">
      <alignment/>
      <protection/>
    </xf>
    <xf numFmtId="0" fontId="2" fillId="0" borderId="0" xfId="56" applyFont="1" applyFill="1">
      <alignment/>
      <protection/>
    </xf>
    <xf numFmtId="164" fontId="5" fillId="0" borderId="0" xfId="56" applyNumberFormat="1" applyFont="1" applyFill="1" applyBorder="1" applyAlignment="1" applyProtection="1">
      <alignment horizontal="centerContinuous" vertical="center"/>
      <protection/>
    </xf>
    <xf numFmtId="0" fontId="0" fillId="0" borderId="17" xfId="56" applyFont="1" applyFill="1" applyBorder="1" applyAlignment="1">
      <alignment horizontal="center" vertical="center"/>
      <protection/>
    </xf>
    <xf numFmtId="0" fontId="4" fillId="0" borderId="15" xfId="56" applyFont="1" applyFill="1" applyBorder="1" applyAlignment="1">
      <alignment horizontal="center" vertical="center" wrapText="1"/>
      <protection/>
    </xf>
    <xf numFmtId="0" fontId="0" fillId="0" borderId="18" xfId="56" applyFont="1" applyFill="1" applyBorder="1" applyAlignment="1">
      <alignment horizontal="center" vertical="center"/>
      <protection/>
    </xf>
    <xf numFmtId="0" fontId="0" fillId="0" borderId="22" xfId="56" applyFont="1" applyFill="1" applyBorder="1" applyAlignment="1">
      <alignment horizontal="center" vertical="center"/>
      <protection/>
    </xf>
    <xf numFmtId="0" fontId="0" fillId="0" borderId="23" xfId="56" applyFont="1" applyFill="1" applyBorder="1" applyAlignment="1">
      <alignment horizontal="center" vertical="center"/>
      <protection/>
    </xf>
    <xf numFmtId="0" fontId="0" fillId="0" borderId="30" xfId="56" applyFont="1" applyFill="1" applyBorder="1" applyAlignment="1">
      <alignment horizontal="center" vertical="center"/>
      <protection/>
    </xf>
    <xf numFmtId="0" fontId="11" fillId="0" borderId="0" xfId="0" applyFont="1" applyFill="1" applyBorder="1" applyAlignment="1" applyProtection="1">
      <alignment/>
      <protection/>
    </xf>
    <xf numFmtId="0" fontId="0" fillId="0" borderId="19" xfId="56" applyFont="1" applyFill="1" applyBorder="1" applyAlignment="1">
      <alignment horizontal="center" vertical="center"/>
      <protection/>
    </xf>
    <xf numFmtId="0" fontId="4" fillId="0" borderId="23" xfId="56" applyFont="1" applyFill="1" applyBorder="1">
      <alignment/>
      <protection/>
    </xf>
    <xf numFmtId="165" fontId="0" fillId="0" borderId="39" xfId="40" applyNumberFormat="1" applyFont="1" applyFill="1" applyBorder="1" applyAlignment="1">
      <alignment/>
    </xf>
    <xf numFmtId="165" fontId="0" fillId="0" borderId="25" xfId="40" applyNumberFormat="1" applyFont="1" applyFill="1" applyBorder="1" applyAlignment="1">
      <alignment/>
    </xf>
    <xf numFmtId="0" fontId="19" fillId="0" borderId="0" xfId="0" applyFont="1" applyFill="1" applyBorder="1" applyAlignment="1" applyProtection="1">
      <alignment horizontal="right"/>
      <protection/>
    </xf>
    <xf numFmtId="0" fontId="8" fillId="0" borderId="48" xfId="56" applyFont="1" applyFill="1" applyBorder="1" applyAlignment="1" applyProtection="1">
      <alignment horizontal="center" vertical="center" wrapText="1"/>
      <protection/>
    </xf>
    <xf numFmtId="0" fontId="0" fillId="0" borderId="12" xfId="56" applyFont="1" applyFill="1" applyBorder="1" applyProtection="1">
      <alignment/>
      <protection locked="0"/>
    </xf>
    <xf numFmtId="165" fontId="0" fillId="0" borderId="12" xfId="40" applyNumberFormat="1" applyFont="1" applyFill="1" applyBorder="1" applyAlignment="1" applyProtection="1">
      <alignment/>
      <protection locked="0"/>
    </xf>
    <xf numFmtId="0" fontId="0" fillId="0" borderId="11" xfId="56" applyFont="1" applyFill="1" applyBorder="1" applyProtection="1">
      <alignment/>
      <protection locked="0"/>
    </xf>
    <xf numFmtId="165" fontId="0" fillId="0" borderId="11" xfId="40" applyNumberFormat="1" applyFont="1" applyFill="1" applyBorder="1" applyAlignment="1" applyProtection="1">
      <alignment/>
      <protection locked="0"/>
    </xf>
    <xf numFmtId="0" fontId="0" fillId="0" borderId="15" xfId="56" applyFont="1" applyFill="1" applyBorder="1" applyProtection="1">
      <alignment/>
      <protection locked="0"/>
    </xf>
    <xf numFmtId="165" fontId="0" fillId="0" borderId="15" xfId="40" applyNumberFormat="1" applyFont="1" applyFill="1" applyBorder="1" applyAlignment="1" applyProtection="1">
      <alignment/>
      <protection locked="0"/>
    </xf>
    <xf numFmtId="0" fontId="16" fillId="0" borderId="20" xfId="56" applyFont="1" applyFill="1" applyBorder="1" applyAlignment="1" applyProtection="1">
      <alignment horizontal="center" vertical="center" wrapText="1"/>
      <protection/>
    </xf>
    <xf numFmtId="0" fontId="16" fillId="0" borderId="13" xfId="56" applyFont="1" applyFill="1" applyBorder="1" applyAlignment="1" applyProtection="1">
      <alignment horizontal="center" vertical="center" wrapText="1"/>
      <protection/>
    </xf>
    <xf numFmtId="0" fontId="16" fillId="0" borderId="29" xfId="56" applyFont="1" applyFill="1" applyBorder="1" applyAlignment="1" applyProtection="1">
      <alignment horizontal="center" vertical="center" wrapText="1"/>
      <protection/>
    </xf>
    <xf numFmtId="0" fontId="18" fillId="0" borderId="22" xfId="56" applyFont="1" applyFill="1" applyBorder="1" applyAlignment="1" applyProtection="1">
      <alignment horizontal="center" vertical="center"/>
      <protection/>
    </xf>
    <xf numFmtId="0" fontId="18" fillId="0" borderId="23" xfId="56" applyFont="1" applyFill="1" applyBorder="1" applyAlignment="1" applyProtection="1">
      <alignment horizontal="center" vertical="center"/>
      <protection/>
    </xf>
    <xf numFmtId="0" fontId="18" fillId="0" borderId="30" xfId="56" applyFont="1" applyFill="1" applyBorder="1" applyAlignment="1" applyProtection="1">
      <alignment horizontal="center" vertical="center"/>
      <protection/>
    </xf>
    <xf numFmtId="0" fontId="18" fillId="0" borderId="20" xfId="56" applyFont="1" applyFill="1" applyBorder="1" applyAlignment="1" applyProtection="1">
      <alignment horizontal="center" vertical="center"/>
      <protection/>
    </xf>
    <xf numFmtId="0" fontId="18" fillId="0" borderId="17" xfId="56" applyFont="1" applyFill="1" applyBorder="1" applyAlignment="1" applyProtection="1">
      <alignment horizontal="center" vertical="center"/>
      <protection/>
    </xf>
    <xf numFmtId="0" fontId="18" fillId="0" borderId="19" xfId="56" applyFont="1" applyFill="1" applyBorder="1" applyAlignment="1" applyProtection="1">
      <alignment horizontal="center" vertical="center"/>
      <protection/>
    </xf>
    <xf numFmtId="165" fontId="16" fillId="0" borderId="30" xfId="40" applyNumberFormat="1" applyFont="1" applyFill="1" applyBorder="1" applyAlignment="1" applyProtection="1">
      <alignment/>
      <protection/>
    </xf>
    <xf numFmtId="165" fontId="18" fillId="0" borderId="29" xfId="40" applyNumberFormat="1" applyFont="1" applyFill="1" applyBorder="1" applyAlignment="1" applyProtection="1">
      <alignment/>
      <protection locked="0"/>
    </xf>
    <xf numFmtId="165" fontId="18" fillId="0" borderId="25" xfId="40" applyNumberFormat="1" applyFont="1" applyFill="1" applyBorder="1" applyAlignment="1" applyProtection="1">
      <alignment/>
      <protection locked="0"/>
    </xf>
    <xf numFmtId="0" fontId="18" fillId="0" borderId="13" xfId="56" applyFont="1" applyFill="1" applyBorder="1" applyProtection="1">
      <alignment/>
      <protection locked="0"/>
    </xf>
    <xf numFmtId="0" fontId="18" fillId="0" borderId="11" xfId="56" applyFont="1" applyFill="1" applyBorder="1" applyProtection="1">
      <alignment/>
      <protection locked="0"/>
    </xf>
    <xf numFmtId="0" fontId="23" fillId="0" borderId="22" xfId="0" applyFont="1" applyFill="1" applyBorder="1" applyAlignment="1" applyProtection="1">
      <alignment horizontal="center" vertical="center" wrapText="1"/>
      <protection/>
    </xf>
    <xf numFmtId="0" fontId="23" fillId="0" borderId="30" xfId="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8" fillId="0" borderId="22" xfId="0" applyNumberFormat="1" applyFont="1" applyFill="1" applyBorder="1" applyAlignment="1" applyProtection="1">
      <alignment horizontal="center" vertical="center" wrapText="1"/>
      <protection/>
    </xf>
    <xf numFmtId="164" fontId="8" fillId="0" borderId="23" xfId="0" applyNumberFormat="1" applyFont="1" applyFill="1" applyBorder="1" applyAlignment="1" applyProtection="1">
      <alignment horizontal="center" vertical="center" wrapText="1"/>
      <protection/>
    </xf>
    <xf numFmtId="164" fontId="8" fillId="0" borderId="22" xfId="0" applyNumberFormat="1" applyFont="1" applyFill="1" applyBorder="1" applyAlignment="1" applyProtection="1">
      <alignment horizontal="left" vertical="center" wrapText="1"/>
      <protection/>
    </xf>
    <xf numFmtId="164" fontId="8" fillId="0" borderId="23" xfId="0" applyNumberFormat="1" applyFont="1" applyFill="1" applyBorder="1" applyAlignment="1" applyProtection="1">
      <alignment vertical="center" wrapText="1"/>
      <protection/>
    </xf>
    <xf numFmtId="0" fontId="8" fillId="0" borderId="23" xfId="0" applyFont="1" applyFill="1" applyBorder="1" applyAlignment="1" applyProtection="1">
      <alignment horizontal="center" vertical="center" wrapText="1"/>
      <protection/>
    </xf>
    <xf numFmtId="0" fontId="8" fillId="0" borderId="30" xfId="0" applyFont="1" applyFill="1" applyBorder="1" applyAlignment="1" applyProtection="1">
      <alignment horizontal="center" vertical="center" wrapText="1"/>
      <protection/>
    </xf>
    <xf numFmtId="0" fontId="16" fillId="0" borderId="22" xfId="0" applyFont="1" applyFill="1" applyBorder="1" applyAlignment="1" applyProtection="1">
      <alignment horizontal="center" vertical="center" wrapText="1"/>
      <protection/>
    </xf>
    <xf numFmtId="0" fontId="16" fillId="0" borderId="23" xfId="0" applyFont="1" applyFill="1" applyBorder="1" applyAlignment="1" applyProtection="1">
      <alignment horizontal="center" vertical="center" wrapText="1"/>
      <protection/>
    </xf>
    <xf numFmtId="0" fontId="16" fillId="0" borderId="30" xfId="0" applyFont="1" applyFill="1" applyBorder="1" applyAlignment="1" applyProtection="1">
      <alignment horizontal="center" vertical="center" wrapText="1"/>
      <protection/>
    </xf>
    <xf numFmtId="0" fontId="22" fillId="0" borderId="46" xfId="0" applyFont="1" applyFill="1" applyBorder="1" applyAlignment="1" applyProtection="1">
      <alignment horizontal="left" vertical="center" wrapText="1" indent="1"/>
      <protection/>
    </xf>
    <xf numFmtId="0" fontId="22" fillId="0" borderId="14" xfId="0" applyFont="1" applyFill="1" applyBorder="1" applyAlignment="1" applyProtection="1">
      <alignment horizontal="left" vertical="center" wrapText="1" indent="1"/>
      <protection/>
    </xf>
    <xf numFmtId="0" fontId="22" fillId="0" borderId="14" xfId="0" applyFont="1" applyFill="1" applyBorder="1" applyAlignment="1" applyProtection="1">
      <alignment horizontal="left" vertical="center" wrapText="1" indent="8"/>
      <protection/>
    </xf>
    <xf numFmtId="0" fontId="8" fillId="0" borderId="32" xfId="0" applyFont="1" applyFill="1" applyBorder="1" applyAlignment="1" applyProtection="1">
      <alignment vertical="center" wrapText="1"/>
      <protection/>
    </xf>
    <xf numFmtId="164" fontId="16" fillId="0" borderId="32" xfId="0" applyNumberFormat="1" applyFont="1" applyFill="1" applyBorder="1" applyAlignment="1" applyProtection="1">
      <alignment vertical="center" wrapText="1"/>
      <protection/>
    </xf>
    <xf numFmtId="164" fontId="16" fillId="0" borderId="33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18" fillId="0" borderId="20" xfId="0" applyFont="1" applyBorder="1" applyAlignment="1" applyProtection="1">
      <alignment horizontal="right" vertical="center" indent="1"/>
      <protection/>
    </xf>
    <xf numFmtId="0" fontId="18" fillId="0" borderId="17" xfId="0" applyFont="1" applyBorder="1" applyAlignment="1" applyProtection="1">
      <alignment horizontal="right" vertical="center" indent="1"/>
      <protection/>
    </xf>
    <xf numFmtId="0" fontId="18" fillId="0" borderId="19" xfId="0" applyFont="1" applyBorder="1" applyAlignment="1" applyProtection="1">
      <alignment horizontal="right" vertical="center" indent="1"/>
      <protection/>
    </xf>
    <xf numFmtId="3" fontId="4" fillId="0" borderId="30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8" fillId="0" borderId="24" xfId="0" applyFont="1" applyFill="1" applyBorder="1" applyAlignment="1" applyProtection="1">
      <alignment vertical="center"/>
      <protection/>
    </xf>
    <xf numFmtId="0" fontId="8" fillId="0" borderId="28" xfId="0" applyFont="1" applyFill="1" applyBorder="1" applyAlignment="1" applyProtection="1">
      <alignment horizontal="center" vertical="center"/>
      <protection/>
    </xf>
    <xf numFmtId="0" fontId="8" fillId="0" borderId="42" xfId="0" applyFont="1" applyFill="1" applyBorder="1" applyAlignment="1" applyProtection="1">
      <alignment horizontal="center" vertical="center"/>
      <protection/>
    </xf>
    <xf numFmtId="49" fontId="18" fillId="0" borderId="20" xfId="0" applyNumberFormat="1" applyFont="1" applyFill="1" applyBorder="1" applyAlignment="1" applyProtection="1">
      <alignment vertical="center"/>
      <protection/>
    </xf>
    <xf numFmtId="3" fontId="18" fillId="0" borderId="29" xfId="0" applyNumberFormat="1" applyFont="1" applyFill="1" applyBorder="1" applyAlignment="1" applyProtection="1">
      <alignment vertical="center"/>
      <protection/>
    </xf>
    <xf numFmtId="49" fontId="24" fillId="0" borderId="17" xfId="0" applyNumberFormat="1" applyFont="1" applyFill="1" applyBorder="1" applyAlignment="1" applyProtection="1" quotePrefix="1">
      <alignment horizontal="left" vertical="center" indent="1"/>
      <protection/>
    </xf>
    <xf numFmtId="3" fontId="24" fillId="0" borderId="25" xfId="0" applyNumberFormat="1" applyFont="1" applyFill="1" applyBorder="1" applyAlignment="1" applyProtection="1">
      <alignment vertical="center"/>
      <protection/>
    </xf>
    <xf numFmtId="49" fontId="18" fillId="0" borderId="17" xfId="0" applyNumberFormat="1" applyFont="1" applyFill="1" applyBorder="1" applyAlignment="1" applyProtection="1">
      <alignment vertical="center"/>
      <protection/>
    </xf>
    <xf numFmtId="3" fontId="18" fillId="0" borderId="25" xfId="0" applyNumberFormat="1" applyFont="1" applyFill="1" applyBorder="1" applyAlignment="1" applyProtection="1">
      <alignment vertical="center"/>
      <protection/>
    </xf>
    <xf numFmtId="49" fontId="8" fillId="0" borderId="22" xfId="0" applyNumberFormat="1" applyFont="1" applyFill="1" applyBorder="1" applyAlignment="1" applyProtection="1">
      <alignment vertical="center"/>
      <protection/>
    </xf>
    <xf numFmtId="3" fontId="18" fillId="0" borderId="23" xfId="0" applyNumberFormat="1" applyFont="1" applyFill="1" applyBorder="1" applyAlignment="1" applyProtection="1">
      <alignment vertical="center"/>
      <protection/>
    </xf>
    <xf numFmtId="3" fontId="18" fillId="0" borderId="30" xfId="0" applyNumberFormat="1" applyFont="1" applyFill="1" applyBorder="1" applyAlignment="1" applyProtection="1">
      <alignment vertical="center"/>
      <protection/>
    </xf>
    <xf numFmtId="49" fontId="18" fillId="0" borderId="17" xfId="0" applyNumberFormat="1" applyFont="1" applyFill="1" applyBorder="1" applyAlignment="1" applyProtection="1">
      <alignment horizontal="left" vertical="center"/>
      <protection/>
    </xf>
    <xf numFmtId="164" fontId="3" fillId="0" borderId="0" xfId="0" applyNumberFormat="1" applyFont="1" applyFill="1" applyAlignment="1" applyProtection="1">
      <alignment horizontal="left" vertical="center" wrapText="1"/>
      <protection/>
    </xf>
    <xf numFmtId="164" fontId="15" fillId="0" borderId="0" xfId="0" applyNumberFormat="1" applyFont="1" applyFill="1" applyAlignment="1" applyProtection="1">
      <alignment vertical="center" wrapText="1"/>
      <protection/>
    </xf>
    <xf numFmtId="0" fontId="8" fillId="0" borderId="49" xfId="0" applyFont="1" applyFill="1" applyBorder="1" applyAlignment="1" applyProtection="1">
      <alignment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right"/>
      <protection/>
    </xf>
    <xf numFmtId="0" fontId="8" fillId="0" borderId="28" xfId="0" applyFont="1" applyFill="1" applyBorder="1" applyAlignment="1" applyProtection="1">
      <alignment horizontal="center" vertical="center" wrapText="1"/>
      <protection/>
    </xf>
    <xf numFmtId="0" fontId="8" fillId="0" borderId="50" xfId="0" applyFont="1" applyFill="1" applyBorder="1" applyAlignment="1" applyProtection="1">
      <alignment horizontal="center" vertical="center" wrapText="1"/>
      <protection/>
    </xf>
    <xf numFmtId="0" fontId="8" fillId="0" borderId="51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left" vertical="center" wrapText="1" indent="1"/>
      <protection/>
    </xf>
    <xf numFmtId="0" fontId="18" fillId="0" borderId="0" xfId="0" applyFont="1" applyFill="1" applyAlignment="1" applyProtection="1">
      <alignment vertical="center" wrapText="1"/>
      <protection/>
    </xf>
    <xf numFmtId="0" fontId="16" fillId="0" borderId="52" xfId="0" applyFont="1" applyFill="1" applyBorder="1" applyAlignment="1" applyProtection="1">
      <alignment horizontal="center" vertical="center" wrapText="1"/>
      <protection/>
    </xf>
    <xf numFmtId="0" fontId="8" fillId="0" borderId="53" xfId="0" applyFont="1" applyFill="1" applyBorder="1" applyAlignment="1" applyProtection="1">
      <alignment horizontal="center" vertical="center" wrapText="1"/>
      <protection/>
    </xf>
    <xf numFmtId="0" fontId="4" fillId="0" borderId="22" xfId="0" applyFont="1" applyFill="1" applyBorder="1" applyAlignment="1" applyProtection="1">
      <alignment horizontal="left" vertical="center"/>
      <protection/>
    </xf>
    <xf numFmtId="0" fontId="4" fillId="0" borderId="54" xfId="0" applyFont="1" applyFill="1" applyBorder="1" applyAlignment="1" applyProtection="1">
      <alignment vertical="center" wrapText="1"/>
      <protection/>
    </xf>
    <xf numFmtId="0" fontId="27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164" fontId="16" fillId="0" borderId="48" xfId="56" applyNumberFormat="1" applyFont="1" applyFill="1" applyBorder="1" applyAlignment="1" applyProtection="1">
      <alignment horizontal="right" vertical="center" wrapText="1" indent="1"/>
      <protection/>
    </xf>
    <xf numFmtId="164" fontId="18" fillId="0" borderId="55" xfId="56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56" xfId="56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57" xfId="56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55" xfId="56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57" xfId="56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58" xfId="0" applyNumberFormat="1" applyFont="1" applyFill="1" applyBorder="1" applyAlignment="1" applyProtection="1">
      <alignment horizontal="center" vertical="center"/>
      <protection/>
    </xf>
    <xf numFmtId="164" fontId="8" fillId="0" borderId="41" xfId="0" applyNumberFormat="1" applyFont="1" applyFill="1" applyBorder="1" applyAlignment="1" applyProtection="1">
      <alignment horizontal="center" vertical="center" wrapText="1"/>
      <protection/>
    </xf>
    <xf numFmtId="164" fontId="16" fillId="0" borderId="52" xfId="0" applyNumberFormat="1" applyFont="1" applyFill="1" applyBorder="1" applyAlignment="1" applyProtection="1">
      <alignment horizontal="center" vertical="center" wrapText="1"/>
      <protection/>
    </xf>
    <xf numFmtId="164" fontId="16" fillId="0" borderId="34" xfId="0" applyNumberFormat="1" applyFont="1" applyFill="1" applyBorder="1" applyAlignment="1" applyProtection="1">
      <alignment horizontal="center" vertical="center" wrapText="1"/>
      <protection/>
    </xf>
    <xf numFmtId="164" fontId="16" fillId="0" borderId="59" xfId="0" applyNumberFormat="1" applyFont="1" applyFill="1" applyBorder="1" applyAlignment="1" applyProtection="1">
      <alignment horizontal="center" vertical="center" wrapText="1"/>
      <protection/>
    </xf>
    <xf numFmtId="164" fontId="16" fillId="0" borderId="30" xfId="0" applyNumberFormat="1" applyFont="1" applyFill="1" applyBorder="1" applyAlignment="1" applyProtection="1">
      <alignment horizontal="center" vertical="center" wrapText="1"/>
      <protection/>
    </xf>
    <xf numFmtId="164" fontId="16" fillId="0" borderId="38" xfId="0" applyNumberFormat="1" applyFont="1" applyFill="1" applyBorder="1" applyAlignment="1" applyProtection="1">
      <alignment horizontal="center" vertical="center" wrapText="1"/>
      <protection/>
    </xf>
    <xf numFmtId="164" fontId="16" fillId="0" borderId="22" xfId="0" applyNumberFormat="1" applyFont="1" applyFill="1" applyBorder="1" applyAlignment="1" applyProtection="1">
      <alignment horizontal="center" vertical="center" wrapText="1"/>
      <protection/>
    </xf>
    <xf numFmtId="164" fontId="16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7" xfId="0" applyNumberFormat="1" applyFont="1" applyFill="1" applyBorder="1" applyAlignment="1" applyProtection="1">
      <alignment horizontal="center" vertical="center" wrapText="1"/>
      <protection/>
    </xf>
    <xf numFmtId="164" fontId="18" fillId="0" borderId="35" xfId="0" applyNumberFormat="1" applyFont="1" applyFill="1" applyBorder="1" applyAlignment="1" applyProtection="1">
      <alignment vertical="center" wrapText="1"/>
      <protection/>
    </xf>
    <xf numFmtId="164" fontId="16" fillId="0" borderId="19" xfId="0" applyNumberFormat="1" applyFont="1" applyFill="1" applyBorder="1" applyAlignment="1" applyProtection="1">
      <alignment horizontal="center" vertical="center" wrapText="1"/>
      <protection/>
    </xf>
    <xf numFmtId="164" fontId="18" fillId="0" borderId="36" xfId="0" applyNumberFormat="1" applyFont="1" applyFill="1" applyBorder="1" applyAlignment="1" applyProtection="1">
      <alignment vertical="center" wrapText="1"/>
      <protection/>
    </xf>
    <xf numFmtId="164" fontId="16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6" xfId="0" applyNumberFormat="1" applyFont="1" applyFill="1" applyBorder="1" applyAlignment="1" applyProtection="1">
      <alignment horizontal="center" vertical="center" wrapText="1"/>
      <protection/>
    </xf>
    <xf numFmtId="164" fontId="18" fillId="0" borderId="38" xfId="0" applyNumberFormat="1" applyFont="1" applyFill="1" applyBorder="1" applyAlignment="1" applyProtection="1">
      <alignment vertical="center" wrapText="1"/>
      <protection/>
    </xf>
    <xf numFmtId="0" fontId="18" fillId="0" borderId="11" xfId="57" applyFont="1" applyFill="1" applyBorder="1" applyAlignment="1" applyProtection="1">
      <alignment horizontal="left" vertical="center" indent="1"/>
      <protection/>
    </xf>
    <xf numFmtId="0" fontId="18" fillId="0" borderId="12" xfId="57" applyFont="1" applyFill="1" applyBorder="1" applyAlignment="1" applyProtection="1">
      <alignment horizontal="left" vertical="center" wrapText="1" indent="1"/>
      <protection/>
    </xf>
    <xf numFmtId="0" fontId="18" fillId="0" borderId="11" xfId="57" applyFont="1" applyFill="1" applyBorder="1" applyAlignment="1" applyProtection="1">
      <alignment horizontal="left" vertical="center" wrapText="1" indent="1"/>
      <protection/>
    </xf>
    <xf numFmtId="0" fontId="18" fillId="0" borderId="12" xfId="57" applyFont="1" applyFill="1" applyBorder="1" applyAlignment="1" applyProtection="1">
      <alignment horizontal="left" vertical="center" indent="1"/>
      <protection/>
    </xf>
    <xf numFmtId="0" fontId="8" fillId="0" borderId="23" xfId="57" applyFont="1" applyFill="1" applyBorder="1" applyAlignment="1" applyProtection="1">
      <alignment horizontal="left" indent="1"/>
      <protection/>
    </xf>
    <xf numFmtId="164" fontId="18" fillId="0" borderId="56" xfId="56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3" fillId="0" borderId="23" xfId="0" applyFont="1" applyBorder="1" applyAlignment="1" applyProtection="1">
      <alignment horizontal="left" vertical="center" wrapText="1" indent="1"/>
      <protection/>
    </xf>
    <xf numFmtId="0" fontId="22" fillId="0" borderId="11" xfId="0" applyFont="1" applyBorder="1" applyAlignment="1" applyProtection="1">
      <alignment horizontal="left" vertical="center" wrapText="1" indent="1"/>
      <protection/>
    </xf>
    <xf numFmtId="0" fontId="22" fillId="0" borderId="15" xfId="0" applyFont="1" applyBorder="1" applyAlignment="1" applyProtection="1">
      <alignment horizontal="left" vertical="center" wrapText="1" indent="1"/>
      <protection/>
    </xf>
    <xf numFmtId="0" fontId="23" fillId="0" borderId="31" xfId="0" applyFont="1" applyBorder="1" applyAlignment="1" applyProtection="1">
      <alignment horizontal="left" vertical="center" wrapText="1" indent="1"/>
      <protection/>
    </xf>
    <xf numFmtId="164" fontId="16" fillId="0" borderId="42" xfId="56" applyNumberFormat="1" applyFont="1" applyFill="1" applyBorder="1" applyAlignment="1" applyProtection="1">
      <alignment horizontal="right" vertical="center" wrapText="1" indent="1"/>
      <protection/>
    </xf>
    <xf numFmtId="164" fontId="16" fillId="0" borderId="30" xfId="56" applyNumberFormat="1" applyFont="1" applyFill="1" applyBorder="1" applyAlignment="1" applyProtection="1">
      <alignment horizontal="right" vertical="center" wrapText="1" indent="1"/>
      <protection/>
    </xf>
    <xf numFmtId="164" fontId="18" fillId="0" borderId="29" xfId="56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5" xfId="56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39" xfId="56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7" xfId="56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5" xfId="56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0" xfId="56" applyNumberFormat="1" applyFont="1" applyFill="1" applyBorder="1" applyAlignment="1" applyProtection="1">
      <alignment horizontal="right" vertical="center" wrapText="1" indent="1"/>
      <protection/>
    </xf>
    <xf numFmtId="164" fontId="7" fillId="0" borderId="0" xfId="56" applyNumberFormat="1" applyFont="1" applyFill="1" applyBorder="1" applyAlignment="1" applyProtection="1">
      <alignment horizontal="right" vertical="center" wrapText="1" indent="1"/>
      <protection/>
    </xf>
    <xf numFmtId="164" fontId="18" fillId="0" borderId="41" xfId="56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30" xfId="0" applyNumberFormat="1" applyFont="1" applyBorder="1" applyAlignment="1" applyProtection="1">
      <alignment horizontal="right" vertical="center" wrapText="1" indent="1"/>
      <protection/>
    </xf>
    <xf numFmtId="0" fontId="6" fillId="0" borderId="47" xfId="0" applyFont="1" applyFill="1" applyBorder="1" applyAlignment="1" applyProtection="1">
      <alignment horizontal="right" vertical="center"/>
      <protection/>
    </xf>
    <xf numFmtId="164" fontId="18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60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8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0" xfId="0" applyNumberFormat="1" applyFont="1" applyFill="1" applyBorder="1" applyAlignment="1" applyProtection="1">
      <alignment horizontal="right" vertical="center" wrapText="1" indent="1"/>
      <protection/>
    </xf>
    <xf numFmtId="164" fontId="18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6" fillId="0" borderId="0" xfId="0" applyNumberFormat="1" applyFont="1" applyFill="1" applyAlignment="1" applyProtection="1">
      <alignment horizontal="right" vertical="center"/>
      <protection/>
    </xf>
    <xf numFmtId="164" fontId="8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8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8" fillId="0" borderId="30" xfId="0" applyNumberFormat="1" applyFont="1" applyFill="1" applyBorder="1" applyAlignment="1" applyProtection="1">
      <alignment horizontal="centerContinuous" vertical="center" wrapText="1"/>
      <protection/>
    </xf>
    <xf numFmtId="164" fontId="4" fillId="0" borderId="0" xfId="0" applyNumberFormat="1" applyFont="1" applyFill="1" applyAlignment="1" applyProtection="1">
      <alignment horizontal="center" vertical="center" wrapText="1"/>
      <protection/>
    </xf>
    <xf numFmtId="164" fontId="16" fillId="0" borderId="34" xfId="0" applyNumberFormat="1" applyFont="1" applyFill="1" applyBorder="1" applyAlignment="1" applyProtection="1">
      <alignment horizontal="center" vertical="center" wrapText="1"/>
      <protection/>
    </xf>
    <xf numFmtId="164" fontId="16" fillId="0" borderId="22" xfId="0" applyNumberFormat="1" applyFont="1" applyFill="1" applyBorder="1" applyAlignment="1" applyProtection="1">
      <alignment horizontal="center" vertical="center" wrapText="1"/>
      <protection/>
    </xf>
    <xf numFmtId="164" fontId="16" fillId="0" borderId="23" xfId="0" applyNumberFormat="1" applyFont="1" applyFill="1" applyBorder="1" applyAlignment="1" applyProtection="1">
      <alignment horizontal="center" vertical="center" wrapText="1"/>
      <protection/>
    </xf>
    <xf numFmtId="164" fontId="16" fillId="0" borderId="30" xfId="0" applyNumberFormat="1" applyFont="1" applyFill="1" applyBorder="1" applyAlignment="1" applyProtection="1">
      <alignment horizontal="center" vertical="center" wrapText="1"/>
      <protection/>
    </xf>
    <xf numFmtId="164" fontId="16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7" xfId="0" applyNumberFormat="1" applyFill="1" applyBorder="1" applyAlignment="1" applyProtection="1">
      <alignment horizontal="left" vertical="center" wrapText="1" indent="1"/>
      <protection/>
    </xf>
    <xf numFmtId="164" fontId="18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5" xfId="0" applyNumberFormat="1" applyFill="1" applyBorder="1" applyAlignment="1" applyProtection="1">
      <alignment horizontal="left" vertical="center" wrapText="1" indent="1"/>
      <protection/>
    </xf>
    <xf numFmtId="164" fontId="18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8" fillId="0" borderId="61" xfId="0" applyNumberFormat="1" applyFont="1" applyFill="1" applyBorder="1" applyAlignment="1" applyProtection="1">
      <alignment horizontal="left" vertical="center" wrapText="1" indent="1"/>
      <protection/>
    </xf>
    <xf numFmtId="164" fontId="4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8" xfId="0" applyNumberFormat="1" applyFont="1" applyFill="1" applyBorder="1" applyAlignment="1" applyProtection="1">
      <alignment horizontal="left" vertical="center" wrapText="1" indent="1"/>
      <protection/>
    </xf>
    <xf numFmtId="164" fontId="18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8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5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4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4" fillId="0" borderId="48" xfId="0" applyNumberFormat="1" applyFont="1" applyFill="1" applyBorder="1" applyAlignment="1" applyProtection="1">
      <alignment horizontal="right" vertical="center" wrapText="1" indent="1"/>
      <protection/>
    </xf>
    <xf numFmtId="164" fontId="18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4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8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4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8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8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4" fillId="0" borderId="12" xfId="0" applyNumberFormat="1" applyFont="1" applyFill="1" applyBorder="1" applyAlignment="1" applyProtection="1">
      <alignment horizontal="right" vertical="center" wrapText="1" indent="1"/>
      <protection/>
    </xf>
    <xf numFmtId="165" fontId="18" fillId="0" borderId="62" xfId="40" applyNumberFormat="1" applyFont="1" applyFill="1" applyBorder="1" applyAlignment="1" applyProtection="1">
      <alignment/>
      <protection locked="0"/>
    </xf>
    <xf numFmtId="165" fontId="18" fillId="0" borderId="55" xfId="40" applyNumberFormat="1" applyFont="1" applyFill="1" applyBorder="1" applyAlignment="1" applyProtection="1">
      <alignment/>
      <protection locked="0"/>
    </xf>
    <xf numFmtId="165" fontId="18" fillId="0" borderId="57" xfId="40" applyNumberFormat="1" applyFont="1" applyFill="1" applyBorder="1" applyAlignment="1" applyProtection="1">
      <alignment/>
      <protection locked="0"/>
    </xf>
    <xf numFmtId="0" fontId="18" fillId="0" borderId="12" xfId="56" applyFont="1" applyFill="1" applyBorder="1" applyProtection="1">
      <alignment/>
      <protection/>
    </xf>
    <xf numFmtId="0" fontId="8" fillId="0" borderId="13" xfId="0" applyFont="1" applyFill="1" applyBorder="1" applyAlignment="1" applyProtection="1">
      <alignment horizontal="center" vertical="center"/>
      <protection/>
    </xf>
    <xf numFmtId="0" fontId="8" fillId="0" borderId="40" xfId="0" applyFont="1" applyFill="1" applyBorder="1" applyAlignment="1" applyProtection="1">
      <alignment horizontal="center" vertical="center"/>
      <protection/>
    </xf>
    <xf numFmtId="0" fontId="8" fillId="0" borderId="29" xfId="0" applyFont="1" applyFill="1" applyBorder="1" applyAlignment="1" applyProtection="1" quotePrefix="1">
      <alignment horizontal="right" vertical="center" indent="1"/>
      <protection/>
    </xf>
    <xf numFmtId="0" fontId="8" fillId="0" borderId="63" xfId="0" applyFont="1" applyFill="1" applyBorder="1" applyAlignment="1" applyProtection="1">
      <alignment horizontal="right" vertical="center" indent="1"/>
      <protection/>
    </xf>
    <xf numFmtId="0" fontId="8" fillId="0" borderId="42" xfId="0" applyFont="1" applyFill="1" applyBorder="1" applyAlignment="1" applyProtection="1">
      <alignment horizontal="right" vertical="center" wrapText="1" indent="1"/>
      <protection/>
    </xf>
    <xf numFmtId="164" fontId="8" fillId="0" borderId="57" xfId="0" applyNumberFormat="1" applyFont="1" applyFill="1" applyBorder="1" applyAlignment="1" applyProtection="1">
      <alignment horizontal="right" vertical="center" wrapText="1" indent="1"/>
      <protection/>
    </xf>
    <xf numFmtId="164" fontId="18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8" fillId="0" borderId="0" xfId="0" applyFont="1" applyFill="1" applyAlignment="1" applyProtection="1">
      <alignment horizontal="right" vertical="center" wrapText="1" indent="1"/>
      <protection/>
    </xf>
    <xf numFmtId="164" fontId="16" fillId="0" borderId="48" xfId="0" applyNumberFormat="1" applyFont="1" applyFill="1" applyBorder="1" applyAlignment="1" applyProtection="1">
      <alignment horizontal="right" vertical="center" wrapText="1" indent="1"/>
      <protection/>
    </xf>
    <xf numFmtId="0" fontId="7" fillId="0" borderId="64" xfId="56" applyFont="1" applyFill="1" applyBorder="1" applyAlignment="1" applyProtection="1">
      <alignment horizontal="center" vertical="center" wrapText="1"/>
      <protection/>
    </xf>
    <xf numFmtId="0" fontId="7" fillId="0" borderId="64" xfId="56" applyFont="1" applyFill="1" applyBorder="1" applyAlignment="1" applyProtection="1">
      <alignment vertical="center" wrapText="1"/>
      <protection/>
    </xf>
    <xf numFmtId="164" fontId="7" fillId="0" borderId="64" xfId="56" applyNumberFormat="1" applyFont="1" applyFill="1" applyBorder="1" applyAlignment="1" applyProtection="1">
      <alignment horizontal="right" vertical="center" wrapText="1" indent="1"/>
      <protection/>
    </xf>
    <xf numFmtId="0" fontId="18" fillId="0" borderId="64" xfId="56" applyFont="1" applyFill="1" applyBorder="1" applyAlignment="1" applyProtection="1">
      <alignment horizontal="right" vertical="center" wrapText="1" indent="1"/>
      <protection locked="0"/>
    </xf>
    <xf numFmtId="164" fontId="18" fillId="0" borderId="64" xfId="56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21" fillId="0" borderId="42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right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center" vertical="center"/>
      <protection/>
    </xf>
    <xf numFmtId="0" fontId="4" fillId="0" borderId="42" xfId="0" applyFont="1" applyBorder="1" applyAlignment="1" applyProtection="1">
      <alignment horizontal="center" vertical="center" wrapText="1"/>
      <protection/>
    </xf>
    <xf numFmtId="0" fontId="21" fillId="0" borderId="32" xfId="0" applyFont="1" applyBorder="1" applyAlignment="1" applyProtection="1">
      <alignment horizontal="left" vertical="center" wrapText="1" indent="1"/>
      <protection/>
    </xf>
    <xf numFmtId="0" fontId="3" fillId="0" borderId="0" xfId="56" applyFont="1" applyFill="1" applyProtection="1">
      <alignment/>
      <protection/>
    </xf>
    <xf numFmtId="0" fontId="3" fillId="0" borderId="0" xfId="56" applyFont="1" applyFill="1" applyAlignment="1" applyProtection="1">
      <alignment horizontal="right" vertical="center" indent="1"/>
      <protection/>
    </xf>
    <xf numFmtId="0" fontId="3" fillId="0" borderId="0" xfId="56" applyFont="1" applyFill="1">
      <alignment/>
      <protection/>
    </xf>
    <xf numFmtId="0" fontId="3" fillId="0" borderId="0" xfId="56" applyFont="1" applyFill="1" applyAlignment="1">
      <alignment horizontal="right" vertical="center" indent="1"/>
      <protection/>
    </xf>
    <xf numFmtId="0" fontId="27" fillId="0" borderId="11" xfId="0" applyFont="1" applyBorder="1" applyAlignment="1">
      <alignment horizontal="justify" wrapText="1"/>
    </xf>
    <xf numFmtId="0" fontId="27" fillId="0" borderId="11" xfId="0" applyFont="1" applyBorder="1" applyAlignment="1">
      <alignment wrapText="1"/>
    </xf>
    <xf numFmtId="0" fontId="27" fillId="0" borderId="40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38" xfId="0" applyNumberFormat="1" applyFill="1" applyBorder="1" applyAlignment="1" applyProtection="1">
      <alignment horizontal="left" vertical="center" wrapText="1" indent="1"/>
      <protection/>
    </xf>
    <xf numFmtId="164" fontId="18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8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8" xfId="56" applyNumberFormat="1" applyFont="1" applyFill="1" applyBorder="1" applyAlignment="1" applyProtection="1">
      <alignment horizontal="right" vertical="center" wrapText="1" indent="1"/>
      <protection/>
    </xf>
    <xf numFmtId="164" fontId="16" fillId="0" borderId="23" xfId="56" applyNumberFormat="1" applyFont="1" applyFill="1" applyBorder="1" applyAlignment="1" applyProtection="1">
      <alignment horizontal="right" vertical="center" wrapText="1" indent="1"/>
      <protection/>
    </xf>
    <xf numFmtId="164" fontId="18" fillId="0" borderId="11" xfId="56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2" xfId="56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5" xfId="56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1" xfId="56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5" xfId="56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7" xfId="56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3" xfId="56" applyNumberFormat="1" applyFont="1" applyFill="1" applyBorder="1" applyAlignment="1" applyProtection="1">
      <alignment horizontal="right" vertical="center" wrapText="1" indent="1"/>
      <protection/>
    </xf>
    <xf numFmtId="0" fontId="8" fillId="0" borderId="54" xfId="56" applyFont="1" applyFill="1" applyBorder="1" applyAlignment="1" applyProtection="1">
      <alignment horizontal="center" vertical="center" wrapText="1"/>
      <protection/>
    </xf>
    <xf numFmtId="164" fontId="22" fillId="0" borderId="66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6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16" fillId="0" borderId="24" xfId="56" applyFont="1" applyFill="1" applyBorder="1" applyAlignment="1" applyProtection="1">
      <alignment horizontal="center" vertical="center" wrapText="1"/>
      <protection/>
    </xf>
    <xf numFmtId="0" fontId="16" fillId="0" borderId="28" xfId="56" applyFont="1" applyFill="1" applyBorder="1" applyAlignment="1" applyProtection="1">
      <alignment horizontal="center" vertical="center" wrapText="1"/>
      <protection/>
    </xf>
    <xf numFmtId="0" fontId="16" fillId="0" borderId="42" xfId="56" applyFont="1" applyFill="1" applyBorder="1" applyAlignment="1" applyProtection="1">
      <alignment horizontal="center" vertical="center" wrapText="1"/>
      <protection/>
    </xf>
    <xf numFmtId="164" fontId="18" fillId="0" borderId="39" xfId="56" applyNumberFormat="1" applyFont="1" applyFill="1" applyBorder="1" applyAlignment="1" applyProtection="1">
      <alignment horizontal="right" vertical="center" wrapText="1" indent="1"/>
      <protection/>
    </xf>
    <xf numFmtId="0" fontId="18" fillId="0" borderId="12" xfId="56" applyFont="1" applyFill="1" applyBorder="1" applyAlignment="1" applyProtection="1">
      <alignment horizontal="left" vertical="center" wrapText="1" indent="6"/>
      <protection/>
    </xf>
    <xf numFmtId="0" fontId="3" fillId="0" borderId="0" xfId="56" applyFill="1" applyProtection="1">
      <alignment/>
      <protection/>
    </xf>
    <xf numFmtId="0" fontId="18" fillId="0" borderId="0" xfId="56" applyFont="1" applyFill="1" applyProtection="1">
      <alignment/>
      <protection/>
    </xf>
    <xf numFmtId="0" fontId="0" fillId="0" borderId="0" xfId="56" applyFont="1" applyFill="1" applyProtection="1">
      <alignment/>
      <protection/>
    </xf>
    <xf numFmtId="0" fontId="22" fillId="0" borderId="12" xfId="0" applyFont="1" applyBorder="1" applyAlignment="1" applyProtection="1">
      <alignment horizontal="left" wrapText="1" indent="1"/>
      <protection/>
    </xf>
    <xf numFmtId="0" fontId="22" fillId="0" borderId="11" xfId="0" applyFont="1" applyBorder="1" applyAlignment="1" applyProtection="1">
      <alignment horizontal="left" wrapText="1" indent="1"/>
      <protection/>
    </xf>
    <xf numFmtId="0" fontId="22" fillId="0" borderId="15" xfId="0" applyFont="1" applyBorder="1" applyAlignment="1" applyProtection="1">
      <alignment horizontal="left" wrapText="1" indent="1"/>
      <protection/>
    </xf>
    <xf numFmtId="0" fontId="23" fillId="0" borderId="22" xfId="0" applyFont="1" applyBorder="1" applyAlignment="1" applyProtection="1">
      <alignment wrapText="1"/>
      <protection/>
    </xf>
    <xf numFmtId="0" fontId="22" fillId="0" borderId="15" xfId="0" applyFont="1" applyBorder="1" applyAlignment="1" applyProtection="1">
      <alignment wrapText="1"/>
      <protection/>
    </xf>
    <xf numFmtId="0" fontId="22" fillId="0" borderId="18" xfId="0" applyFont="1" applyBorder="1" applyAlignment="1" applyProtection="1">
      <alignment wrapText="1"/>
      <protection/>
    </xf>
    <xf numFmtId="0" fontId="22" fillId="0" borderId="17" xfId="0" applyFont="1" applyBorder="1" applyAlignment="1" applyProtection="1">
      <alignment wrapText="1"/>
      <protection/>
    </xf>
    <xf numFmtId="0" fontId="22" fillId="0" borderId="19" xfId="0" applyFont="1" applyBorder="1" applyAlignment="1" applyProtection="1">
      <alignment wrapText="1"/>
      <protection/>
    </xf>
    <xf numFmtId="0" fontId="23" fillId="0" borderId="23" xfId="0" applyFont="1" applyBorder="1" applyAlignment="1" applyProtection="1">
      <alignment wrapText="1"/>
      <protection/>
    </xf>
    <xf numFmtId="0" fontId="23" fillId="0" borderId="31" xfId="0" applyFont="1" applyBorder="1" applyAlignment="1" applyProtection="1">
      <alignment wrapText="1"/>
      <protection/>
    </xf>
    <xf numFmtId="0" fontId="23" fillId="0" borderId="32" xfId="0" applyFont="1" applyBorder="1" applyAlignment="1" applyProtection="1">
      <alignment wrapText="1"/>
      <protection/>
    </xf>
    <xf numFmtId="0" fontId="3" fillId="0" borderId="0" xfId="56" applyFill="1" applyAlignment="1" applyProtection="1">
      <alignment/>
      <protection/>
    </xf>
    <xf numFmtId="164" fontId="21" fillId="0" borderId="30" xfId="0" applyNumberFormat="1" applyFont="1" applyBorder="1" applyAlignment="1" applyProtection="1" quotePrefix="1">
      <alignment horizontal="right" vertical="center" wrapText="1" indent="1"/>
      <protection/>
    </xf>
    <xf numFmtId="0" fontId="20" fillId="0" borderId="0" xfId="56" applyFont="1" applyFill="1" applyProtection="1">
      <alignment/>
      <protection/>
    </xf>
    <xf numFmtId="0" fontId="7" fillId="0" borderId="0" xfId="56" applyFont="1" applyFill="1" applyProtection="1">
      <alignment/>
      <protection/>
    </xf>
    <xf numFmtId="0" fontId="3" fillId="0" borderId="0" xfId="56" applyFill="1" applyBorder="1" applyProtection="1">
      <alignment/>
      <protection/>
    </xf>
    <xf numFmtId="164" fontId="18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49" fontId="18" fillId="0" borderId="18" xfId="56" applyNumberFormat="1" applyFont="1" applyFill="1" applyBorder="1" applyAlignment="1" applyProtection="1">
      <alignment horizontal="center" vertical="center" wrapText="1"/>
      <protection/>
    </xf>
    <xf numFmtId="49" fontId="18" fillId="0" borderId="17" xfId="56" applyNumberFormat="1" applyFont="1" applyFill="1" applyBorder="1" applyAlignment="1" applyProtection="1">
      <alignment horizontal="center" vertical="center" wrapText="1"/>
      <protection/>
    </xf>
    <xf numFmtId="49" fontId="18" fillId="0" borderId="19" xfId="56" applyNumberFormat="1" applyFont="1" applyFill="1" applyBorder="1" applyAlignment="1" applyProtection="1">
      <alignment horizontal="center" vertical="center" wrapText="1"/>
      <protection/>
    </xf>
    <xf numFmtId="0" fontId="23" fillId="0" borderId="22" xfId="0" applyFont="1" applyBorder="1" applyAlignment="1" applyProtection="1">
      <alignment horizontal="center" wrapText="1"/>
      <protection/>
    </xf>
    <xf numFmtId="0" fontId="22" fillId="0" borderId="18" xfId="0" applyFont="1" applyBorder="1" applyAlignment="1" applyProtection="1">
      <alignment horizontal="center" wrapText="1"/>
      <protection/>
    </xf>
    <xf numFmtId="0" fontId="22" fillId="0" borderId="17" xfId="0" applyFont="1" applyBorder="1" applyAlignment="1" applyProtection="1">
      <alignment horizontal="center" wrapText="1"/>
      <protection/>
    </xf>
    <xf numFmtId="0" fontId="22" fillId="0" borderId="19" xfId="0" applyFont="1" applyBorder="1" applyAlignment="1" applyProtection="1">
      <alignment horizontal="center" wrapText="1"/>
      <protection/>
    </xf>
    <xf numFmtId="0" fontId="23" fillId="0" borderId="31" xfId="0" applyFont="1" applyBorder="1" applyAlignment="1" applyProtection="1">
      <alignment horizontal="center" wrapText="1"/>
      <protection/>
    </xf>
    <xf numFmtId="0" fontId="18" fillId="0" borderId="0" xfId="0" applyFont="1" applyFill="1" applyAlignment="1" applyProtection="1">
      <alignment horizontal="center" vertical="center" wrapText="1"/>
      <protection/>
    </xf>
    <xf numFmtId="49" fontId="18" fillId="0" borderId="20" xfId="56" applyNumberFormat="1" applyFont="1" applyFill="1" applyBorder="1" applyAlignment="1" applyProtection="1">
      <alignment horizontal="center" vertical="center" wrapText="1"/>
      <protection/>
    </xf>
    <xf numFmtId="49" fontId="18" fillId="0" borderId="16" xfId="56" applyNumberFormat="1" applyFont="1" applyFill="1" applyBorder="1" applyAlignment="1" applyProtection="1">
      <alignment horizontal="center" vertical="center" wrapText="1"/>
      <protection/>
    </xf>
    <xf numFmtId="49" fontId="18" fillId="0" borderId="21" xfId="56" applyNumberFormat="1" applyFont="1" applyFill="1" applyBorder="1" applyAlignment="1" applyProtection="1">
      <alignment horizontal="center" vertical="center" wrapText="1"/>
      <protection/>
    </xf>
    <xf numFmtId="0" fontId="23" fillId="0" borderId="31" xfId="0" applyFont="1" applyBorder="1" applyAlignment="1" applyProtection="1">
      <alignment horizontal="center" vertical="center" wrapText="1"/>
      <protection/>
    </xf>
    <xf numFmtId="164" fontId="16" fillId="0" borderId="48" xfId="56" applyNumberFormat="1" applyFont="1" applyFill="1" applyBorder="1" applyAlignment="1" applyProtection="1">
      <alignment horizontal="right" vertical="center" wrapText="1" indent="1"/>
      <protection/>
    </xf>
    <xf numFmtId="164" fontId="18" fillId="0" borderId="56" xfId="56" applyNumberFormat="1" applyFont="1" applyFill="1" applyBorder="1" applyAlignment="1" applyProtection="1">
      <alignment horizontal="right" vertical="center" wrapText="1" indent="1"/>
      <protection/>
    </xf>
    <xf numFmtId="164" fontId="18" fillId="0" borderId="12" xfId="56" applyNumberFormat="1" applyFont="1" applyFill="1" applyBorder="1" applyAlignment="1" applyProtection="1">
      <alignment horizontal="right" vertical="center" wrapText="1" indent="1"/>
      <protection/>
    </xf>
    <xf numFmtId="0" fontId="16" fillId="0" borderId="48" xfId="56" applyFont="1" applyFill="1" applyBorder="1" applyAlignment="1" applyProtection="1">
      <alignment horizontal="center" vertical="center" wrapText="1"/>
      <protection/>
    </xf>
    <xf numFmtId="164" fontId="18" fillId="0" borderId="39" xfId="56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0" xfId="56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2" xfId="56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22" xfId="0" applyFont="1" applyBorder="1" applyAlignment="1" applyProtection="1">
      <alignment vertical="center" wrapText="1"/>
      <protection/>
    </xf>
    <xf numFmtId="0" fontId="22" fillId="0" borderId="18" xfId="0" applyFont="1" applyBorder="1" applyAlignment="1" applyProtection="1">
      <alignment vertical="center" wrapText="1"/>
      <protection/>
    </xf>
    <xf numFmtId="0" fontId="22" fillId="0" borderId="17" xfId="0" applyFont="1" applyBorder="1" applyAlignment="1" applyProtection="1">
      <alignment vertical="center" wrapText="1"/>
      <protection/>
    </xf>
    <xf numFmtId="0" fontId="22" fillId="0" borderId="19" xfId="0" applyFont="1" applyBorder="1" applyAlignment="1" applyProtection="1">
      <alignment vertical="center" wrapText="1"/>
      <protection/>
    </xf>
    <xf numFmtId="0" fontId="23" fillId="0" borderId="31" xfId="0" applyFont="1" applyBorder="1" applyAlignment="1" applyProtection="1">
      <alignment vertical="center" wrapText="1"/>
      <protection/>
    </xf>
    <xf numFmtId="164" fontId="16" fillId="0" borderId="23" xfId="56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8" xfId="56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22" xfId="56" applyFont="1" applyFill="1" applyBorder="1" applyAlignment="1">
      <alignment horizontal="center" vertical="center"/>
      <protection/>
    </xf>
    <xf numFmtId="165" fontId="4" fillId="0" borderId="23" xfId="56" applyNumberFormat="1" applyFont="1" applyFill="1" applyBorder="1">
      <alignment/>
      <protection/>
    </xf>
    <xf numFmtId="165" fontId="4" fillId="0" borderId="30" xfId="56" applyNumberFormat="1" applyFont="1" applyFill="1" applyBorder="1">
      <alignment/>
      <protection/>
    </xf>
    <xf numFmtId="0" fontId="5" fillId="0" borderId="0" xfId="56" applyFont="1" applyFill="1">
      <alignment/>
      <protection/>
    </xf>
    <xf numFmtId="0" fontId="16" fillId="0" borderId="22" xfId="56" applyFont="1" applyFill="1" applyBorder="1" applyAlignment="1" applyProtection="1">
      <alignment horizontal="center" vertical="center"/>
      <protection/>
    </xf>
    <xf numFmtId="164" fontId="18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6" xfId="0" applyNumberFormat="1" applyFill="1" applyBorder="1" applyAlignment="1" applyProtection="1">
      <alignment horizontal="left" vertical="center" wrapText="1"/>
      <protection locked="0"/>
    </xf>
    <xf numFmtId="49" fontId="18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18" fillId="18" borderId="11" xfId="56" applyNumberFormat="1" applyFont="1" applyFill="1" applyBorder="1" applyAlignment="1" applyProtection="1">
      <alignment horizontal="right" vertical="center" wrapText="1" indent="1"/>
      <protection locked="0"/>
    </xf>
    <xf numFmtId="164" fontId="18" fillId="18" borderId="15" xfId="56" applyNumberFormat="1" applyFont="1" applyFill="1" applyBorder="1" applyAlignment="1" applyProtection="1">
      <alignment horizontal="right" vertical="center" wrapText="1" indent="1"/>
      <protection locked="0"/>
    </xf>
    <xf numFmtId="49" fontId="18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65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0" xfId="0" applyNumberFormat="1" applyFont="1" applyFill="1" applyAlignment="1" applyProtection="1">
      <alignment horizontal="right"/>
      <protection/>
    </xf>
    <xf numFmtId="164" fontId="5" fillId="0" borderId="0" xfId="0" applyNumberFormat="1" applyFont="1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horizontal="center" vertical="center"/>
      <protection/>
    </xf>
    <xf numFmtId="164" fontId="5" fillId="0" borderId="0" xfId="0" applyNumberFormat="1" applyFont="1" applyFill="1" applyAlignment="1" applyProtection="1">
      <alignment horizontal="center" vertical="center" wrapText="1"/>
      <protection/>
    </xf>
    <xf numFmtId="0" fontId="18" fillId="0" borderId="10" xfId="57" applyFont="1" applyFill="1" applyBorder="1" applyAlignment="1" applyProtection="1">
      <alignment horizontal="left" vertical="center" wrapText="1" indent="1"/>
      <protection/>
    </xf>
    <xf numFmtId="164" fontId="24" fillId="0" borderId="10" xfId="0" applyNumberFormat="1" applyFont="1" applyFill="1" applyBorder="1" applyAlignment="1" applyProtection="1">
      <alignment horizontal="right" vertical="center" wrapText="1" indent="1"/>
      <protection/>
    </xf>
    <xf numFmtId="0" fontId="23" fillId="0" borderId="23" xfId="0" applyFont="1" applyBorder="1" applyAlignment="1" applyProtection="1">
      <alignment vertical="center" wrapText="1"/>
      <protection/>
    </xf>
    <xf numFmtId="0" fontId="23" fillId="0" borderId="32" xfId="0" applyFont="1" applyBorder="1" applyAlignment="1" applyProtection="1">
      <alignment vertical="center" wrapText="1"/>
      <protection/>
    </xf>
    <xf numFmtId="0" fontId="22" fillId="0" borderId="15" xfId="0" applyFont="1" applyBorder="1" applyAlignment="1" applyProtection="1">
      <alignment horizontal="left" vertical="center" wrapText="1"/>
      <protection/>
    </xf>
    <xf numFmtId="164" fontId="16" fillId="0" borderId="68" xfId="56" applyNumberFormat="1" applyFont="1" applyFill="1" applyBorder="1" applyAlignment="1" applyProtection="1">
      <alignment horizontal="right" vertical="center" wrapText="1" indent="1"/>
      <protection/>
    </xf>
    <xf numFmtId="164" fontId="18" fillId="0" borderId="69" xfId="56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60" xfId="56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70" xfId="56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58" xfId="56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9" xfId="56" applyNumberFormat="1" applyFont="1" applyFill="1" applyBorder="1" applyAlignment="1" applyProtection="1">
      <alignment horizontal="right" vertical="center" wrapText="1" indent="1"/>
      <protection/>
    </xf>
    <xf numFmtId="164" fontId="18" fillId="0" borderId="71" xfId="56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72" xfId="56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51" xfId="56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9" xfId="56" applyNumberFormat="1" applyFont="1" applyFill="1" applyBorder="1" applyAlignment="1" applyProtection="1">
      <alignment horizontal="right" vertical="center" wrapText="1" indent="1"/>
      <protection/>
    </xf>
    <xf numFmtId="164" fontId="23" fillId="0" borderId="59" xfId="0" applyNumberFormat="1" applyFont="1" applyBorder="1" applyAlignment="1" applyProtection="1">
      <alignment horizontal="right" vertical="center" wrapText="1" indent="1"/>
      <protection/>
    </xf>
    <xf numFmtId="164" fontId="21" fillId="0" borderId="59" xfId="0" applyNumberFormat="1" applyFont="1" applyBorder="1" applyAlignment="1" applyProtection="1" quotePrefix="1">
      <alignment horizontal="right" vertical="center" wrapText="1" indent="1"/>
      <protection/>
    </xf>
    <xf numFmtId="164" fontId="16" fillId="0" borderId="73" xfId="56" applyNumberFormat="1" applyFont="1" applyFill="1" applyBorder="1" applyAlignment="1" applyProtection="1">
      <alignment horizontal="right" vertical="center" wrapText="1" indent="1"/>
      <protection/>
    </xf>
    <xf numFmtId="164" fontId="18" fillId="0" borderId="62" xfId="56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74" xfId="56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48" xfId="0" applyNumberFormat="1" applyFont="1" applyBorder="1" applyAlignment="1" applyProtection="1">
      <alignment horizontal="right" vertical="center" wrapText="1" indent="1"/>
      <protection/>
    </xf>
    <xf numFmtId="164" fontId="21" fillId="0" borderId="48" xfId="0" applyNumberFormat="1" applyFont="1" applyBorder="1" applyAlignment="1" applyProtection="1" quotePrefix="1">
      <alignment horizontal="right" vertical="center" wrapText="1" indent="1"/>
      <protection/>
    </xf>
    <xf numFmtId="164" fontId="18" fillId="0" borderId="13" xfId="56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40" xfId="56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3" xfId="0" applyNumberFormat="1" applyFont="1" applyBorder="1" applyAlignment="1" applyProtection="1">
      <alignment horizontal="right" vertical="center" wrapText="1" indent="1"/>
      <protection/>
    </xf>
    <xf numFmtId="164" fontId="21" fillId="0" borderId="23" xfId="0" applyNumberFormat="1" applyFont="1" applyBorder="1" applyAlignment="1" applyProtection="1" quotePrefix="1">
      <alignment horizontal="right" vertical="center" wrapText="1" indent="1"/>
      <protection/>
    </xf>
    <xf numFmtId="164" fontId="8" fillId="0" borderId="59" xfId="0" applyNumberFormat="1" applyFont="1" applyFill="1" applyBorder="1" applyAlignment="1" applyProtection="1">
      <alignment horizontal="center" vertical="center" wrapText="1"/>
      <protection/>
    </xf>
    <xf numFmtId="164" fontId="16" fillId="0" borderId="75" xfId="0" applyNumberFormat="1" applyFont="1" applyFill="1" applyBorder="1" applyAlignment="1" applyProtection="1">
      <alignment horizontal="center" vertical="center" wrapText="1"/>
      <protection/>
    </xf>
    <xf numFmtId="164" fontId="15" fillId="0" borderId="60" xfId="0" applyNumberFormat="1" applyFont="1" applyFill="1" applyBorder="1" applyAlignment="1" applyProtection="1">
      <alignment vertical="center" wrapText="1"/>
      <protection locked="0"/>
    </xf>
    <xf numFmtId="164" fontId="15" fillId="0" borderId="70" xfId="0" applyNumberFormat="1" applyFont="1" applyFill="1" applyBorder="1" applyAlignment="1" applyProtection="1">
      <alignment vertical="center" wrapText="1"/>
      <protection locked="0"/>
    </xf>
    <xf numFmtId="164" fontId="8" fillId="0" borderId="59" xfId="0" applyNumberFormat="1" applyFont="1" applyFill="1" applyBorder="1" applyAlignment="1" applyProtection="1">
      <alignment vertical="center" wrapText="1"/>
      <protection/>
    </xf>
    <xf numFmtId="0" fontId="33" fillId="0" borderId="0" xfId="0" applyFont="1" applyAlignment="1">
      <alignment/>
    </xf>
    <xf numFmtId="0" fontId="34" fillId="0" borderId="0" xfId="0" applyFont="1" applyAlignment="1">
      <alignment horizontal="right"/>
    </xf>
    <xf numFmtId="0" fontId="35" fillId="0" borderId="40" xfId="0" applyFont="1" applyBorder="1" applyAlignment="1">
      <alignment horizontal="center" vertical="center" wrapText="1"/>
    </xf>
    <xf numFmtId="0" fontId="36" fillId="0" borderId="20" xfId="0" applyFont="1" applyBorder="1" applyAlignment="1">
      <alignment horizontal="center" wrapText="1"/>
    </xf>
    <xf numFmtId="0" fontId="36" fillId="0" borderId="13" xfId="0" applyFont="1" applyBorder="1" applyAlignment="1">
      <alignment horizontal="center" wrapText="1"/>
    </xf>
    <xf numFmtId="0" fontId="36" fillId="0" borderId="76" xfId="0" applyFont="1" applyBorder="1" applyAlignment="1">
      <alignment horizontal="center" wrapText="1"/>
    </xf>
    <xf numFmtId="0" fontId="36" fillId="0" borderId="17" xfId="0" applyFont="1" applyBorder="1" applyAlignment="1">
      <alignment horizontal="left" vertical="center" wrapText="1"/>
    </xf>
    <xf numFmtId="49" fontId="36" fillId="0" borderId="11" xfId="0" applyNumberFormat="1" applyFont="1" applyBorder="1" applyAlignment="1">
      <alignment horizontal="center" wrapText="1"/>
    </xf>
    <xf numFmtId="165" fontId="36" fillId="0" borderId="11" xfId="40" applyNumberFormat="1" applyFont="1" applyBorder="1" applyAlignment="1" applyProtection="1">
      <alignment horizontal="right" vertical="center" wrapText="1"/>
      <protection locked="0"/>
    </xf>
    <xf numFmtId="165" fontId="36" fillId="0" borderId="35" xfId="40" applyNumberFormat="1" applyFont="1" applyBorder="1" applyAlignment="1">
      <alignment horizontal="right" vertical="center" wrapText="1"/>
    </xf>
    <xf numFmtId="0" fontId="36" fillId="0" borderId="19" xfId="0" applyFont="1" applyBorder="1" applyAlignment="1">
      <alignment horizontal="left" vertical="center" wrapText="1"/>
    </xf>
    <xf numFmtId="49" fontId="36" fillId="0" borderId="15" xfId="0" applyNumberFormat="1" applyFont="1" applyBorder="1" applyAlignment="1">
      <alignment horizontal="center" wrapText="1"/>
    </xf>
    <xf numFmtId="165" fontId="36" fillId="0" borderId="15" xfId="40" applyNumberFormat="1" applyFont="1" applyBorder="1" applyAlignment="1" applyProtection="1">
      <alignment horizontal="right" vertical="center" wrapText="1"/>
      <protection locked="0"/>
    </xf>
    <xf numFmtId="165" fontId="36" fillId="0" borderId="36" xfId="40" applyNumberFormat="1" applyFont="1" applyBorder="1" applyAlignment="1">
      <alignment horizontal="right" vertical="center" wrapText="1"/>
    </xf>
    <xf numFmtId="0" fontId="35" fillId="0" borderId="22" xfId="0" applyFont="1" applyBorder="1" applyAlignment="1">
      <alignment horizontal="left" vertical="center" wrapText="1"/>
    </xf>
    <xf numFmtId="49" fontId="35" fillId="0" borderId="23" xfId="0" applyNumberFormat="1" applyFont="1" applyBorder="1" applyAlignment="1">
      <alignment horizontal="center" wrapText="1"/>
    </xf>
    <xf numFmtId="165" fontId="35" fillId="0" borderId="23" xfId="40" applyNumberFormat="1" applyFont="1" applyBorder="1" applyAlignment="1">
      <alignment horizontal="right" vertical="center" wrapText="1"/>
    </xf>
    <xf numFmtId="165" fontId="36" fillId="0" borderId="34" xfId="40" applyNumberFormat="1" applyFont="1" applyBorder="1" applyAlignment="1">
      <alignment horizontal="right" vertical="center" wrapText="1"/>
    </xf>
    <xf numFmtId="0" fontId="35" fillId="0" borderId="16" xfId="0" applyFont="1" applyBorder="1" applyAlignment="1">
      <alignment horizontal="left" vertical="center" wrapText="1"/>
    </xf>
    <xf numFmtId="49" fontId="35" fillId="0" borderId="10" xfId="0" applyNumberFormat="1" applyFont="1" applyBorder="1" applyAlignment="1">
      <alignment horizontal="center" wrapText="1"/>
    </xf>
    <xf numFmtId="165" fontId="35" fillId="0" borderId="10" xfId="40" applyNumberFormat="1" applyFont="1" applyBorder="1" applyAlignment="1">
      <alignment horizontal="right" vertical="center" wrapText="1"/>
    </xf>
    <xf numFmtId="165" fontId="36" fillId="0" borderId="38" xfId="40" applyNumberFormat="1" applyFont="1" applyBorder="1" applyAlignment="1">
      <alignment horizontal="right" vertical="center" wrapText="1"/>
    </xf>
    <xf numFmtId="0" fontId="35" fillId="0" borderId="23" xfId="0" applyFont="1" applyBorder="1" applyAlignment="1">
      <alignment horizontal="center" wrapText="1"/>
    </xf>
    <xf numFmtId="0" fontId="36" fillId="0" borderId="18" xfId="0" applyFont="1" applyBorder="1" applyAlignment="1">
      <alignment horizontal="left" vertical="center" wrapText="1"/>
    </xf>
    <xf numFmtId="0" fontId="36" fillId="0" borderId="12" xfId="0" applyFont="1" applyBorder="1" applyAlignment="1">
      <alignment horizontal="center" wrapText="1"/>
    </xf>
    <xf numFmtId="165" fontId="36" fillId="0" borderId="12" xfId="40" applyNumberFormat="1" applyFont="1" applyBorder="1" applyAlignment="1" applyProtection="1">
      <alignment horizontal="right" vertical="center" wrapText="1"/>
      <protection locked="0"/>
    </xf>
    <xf numFmtId="165" fontId="36" fillId="0" borderId="37" xfId="40" applyNumberFormat="1" applyFont="1" applyBorder="1" applyAlignment="1">
      <alignment horizontal="right" vertical="center" wrapText="1"/>
    </xf>
    <xf numFmtId="0" fontId="36" fillId="0" borderId="11" xfId="0" applyFont="1" applyBorder="1" applyAlignment="1">
      <alignment horizontal="center" wrapText="1"/>
    </xf>
    <xf numFmtId="0" fontId="36" fillId="0" borderId="15" xfId="0" applyFont="1" applyBorder="1" applyAlignment="1">
      <alignment horizontal="center" wrapText="1"/>
    </xf>
    <xf numFmtId="0" fontId="22" fillId="0" borderId="11" xfId="0" applyFont="1" applyBorder="1" applyAlignment="1" applyProtection="1" quotePrefix="1">
      <alignment horizontal="left" wrapText="1" indent="1"/>
      <protection/>
    </xf>
    <xf numFmtId="164" fontId="23" fillId="0" borderId="66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10" xfId="56" applyFont="1" applyFill="1" applyBorder="1" applyProtection="1">
      <alignment/>
      <protection locked="0"/>
    </xf>
    <xf numFmtId="165" fontId="18" fillId="0" borderId="26" xfId="40" applyNumberFormat="1" applyFont="1" applyFill="1" applyBorder="1" applyAlignment="1" applyProtection="1">
      <alignment/>
      <protection locked="0"/>
    </xf>
    <xf numFmtId="0" fontId="18" fillId="0" borderId="18" xfId="56" applyFont="1" applyFill="1" applyBorder="1" applyAlignment="1" applyProtection="1">
      <alignment horizontal="center" vertical="center"/>
      <protection/>
    </xf>
    <xf numFmtId="0" fontId="18" fillId="0" borderId="77" xfId="56" applyFont="1" applyFill="1" applyBorder="1" applyAlignment="1" applyProtection="1">
      <alignment horizontal="center" vertical="center"/>
      <protection/>
    </xf>
    <xf numFmtId="164" fontId="17" fillId="0" borderId="47" xfId="56" applyNumberFormat="1" applyFont="1" applyFill="1" applyBorder="1" applyAlignment="1" applyProtection="1">
      <alignment horizontal="left"/>
      <protection/>
    </xf>
    <xf numFmtId="0" fontId="6" fillId="0" borderId="47" xfId="0" applyFont="1" applyFill="1" applyBorder="1" applyAlignment="1" applyProtection="1">
      <alignment horizontal="center" vertical="center"/>
      <protection/>
    </xf>
    <xf numFmtId="164" fontId="8" fillId="0" borderId="54" xfId="0" applyNumberFormat="1" applyFont="1" applyFill="1" applyBorder="1" applyAlignment="1" applyProtection="1">
      <alignment horizontal="centerContinuous" vertical="center" wrapText="1"/>
      <protection/>
    </xf>
    <xf numFmtId="164" fontId="8" fillId="0" borderId="53" xfId="0" applyNumberFormat="1" applyFont="1" applyFill="1" applyBorder="1" applyAlignment="1" applyProtection="1">
      <alignment horizontal="centerContinuous" vertical="center" wrapText="1"/>
      <protection/>
    </xf>
    <xf numFmtId="164" fontId="31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69" xfId="0" applyFont="1" applyFill="1" applyBorder="1" applyAlignment="1" applyProtection="1">
      <alignment horizontal="center" vertical="center"/>
      <protection/>
    </xf>
    <xf numFmtId="0" fontId="8" fillId="0" borderId="47" xfId="0" applyFont="1" applyFill="1" applyBorder="1" applyAlignment="1" applyProtection="1">
      <alignment horizontal="center" vertical="center"/>
      <protection/>
    </xf>
    <xf numFmtId="0" fontId="18" fillId="0" borderId="0" xfId="56" applyFont="1" applyFill="1" applyProtection="1">
      <alignment/>
      <protection/>
    </xf>
    <xf numFmtId="0" fontId="6" fillId="0" borderId="78" xfId="0" applyFont="1" applyFill="1" applyBorder="1" applyAlignment="1" applyProtection="1">
      <alignment horizontal="center" vertical="center"/>
      <protection/>
    </xf>
    <xf numFmtId="0" fontId="6" fillId="0" borderId="79" xfId="0" applyFont="1" applyFill="1" applyBorder="1" applyAlignment="1" applyProtection="1">
      <alignment horizontal="center" vertical="center"/>
      <protection/>
    </xf>
    <xf numFmtId="0" fontId="8" fillId="0" borderId="80" xfId="56" applyFont="1" applyFill="1" applyBorder="1" applyAlignment="1" applyProtection="1">
      <alignment horizontal="center" vertical="center" wrapText="1"/>
      <protection/>
    </xf>
    <xf numFmtId="0" fontId="8" fillId="0" borderId="34" xfId="56" applyFont="1" applyFill="1" applyBorder="1" applyAlignment="1" applyProtection="1">
      <alignment horizontal="center" vertical="center" wrapText="1"/>
      <protection/>
    </xf>
    <xf numFmtId="0" fontId="16" fillId="0" borderId="81" xfId="56" applyFont="1" applyFill="1" applyBorder="1" applyAlignment="1" applyProtection="1">
      <alignment horizontal="center" vertical="center" wrapText="1"/>
      <protection/>
    </xf>
    <xf numFmtId="0" fontId="16" fillId="0" borderId="76" xfId="56" applyFont="1" applyFill="1" applyBorder="1" applyAlignment="1" applyProtection="1">
      <alignment horizontal="center" vertical="center" wrapText="1"/>
      <protection/>
    </xf>
    <xf numFmtId="164" fontId="16" fillId="0" borderId="80" xfId="56" applyNumberFormat="1" applyFont="1" applyFill="1" applyBorder="1" applyAlignment="1" applyProtection="1">
      <alignment horizontal="right" vertical="center" wrapText="1" indent="1"/>
      <protection/>
    </xf>
    <xf numFmtId="164" fontId="16" fillId="0" borderId="34" xfId="56" applyNumberFormat="1" applyFont="1" applyFill="1" applyBorder="1" applyAlignment="1" applyProtection="1">
      <alignment horizontal="right" vertical="center" wrapText="1" indent="1"/>
      <protection/>
    </xf>
    <xf numFmtId="164" fontId="18" fillId="0" borderId="82" xfId="56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37" xfId="56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83" xfId="56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35" xfId="56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84" xfId="56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36" xfId="56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80" xfId="56" applyNumberFormat="1" applyFont="1" applyFill="1" applyBorder="1" applyAlignment="1" applyProtection="1">
      <alignment horizontal="right" vertical="center" wrapText="1" indent="1"/>
      <protection/>
    </xf>
    <xf numFmtId="164" fontId="16" fillId="0" borderId="34" xfId="56" applyNumberFormat="1" applyFont="1" applyFill="1" applyBorder="1" applyAlignment="1" applyProtection="1">
      <alignment horizontal="right" vertical="center" wrapText="1" indent="1"/>
      <protection/>
    </xf>
    <xf numFmtId="164" fontId="18" fillId="0" borderId="82" xfId="56" applyNumberFormat="1" applyFont="1" applyFill="1" applyBorder="1" applyAlignment="1" applyProtection="1">
      <alignment horizontal="right" vertical="center" wrapText="1" indent="1"/>
      <protection/>
    </xf>
    <xf numFmtId="164" fontId="18" fillId="0" borderId="37" xfId="56" applyNumberFormat="1" applyFont="1" applyFill="1" applyBorder="1" applyAlignment="1" applyProtection="1">
      <alignment horizontal="right" vertical="center" wrapText="1" indent="1"/>
      <protection/>
    </xf>
    <xf numFmtId="164" fontId="18" fillId="0" borderId="83" xfId="56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35" xfId="56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84" xfId="56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36" xfId="56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82" xfId="56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37" xfId="56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80" xfId="56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4" xfId="56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85" xfId="56" applyFont="1" applyFill="1" applyBorder="1" applyAlignment="1" applyProtection="1">
      <alignment horizontal="center" vertical="center" wrapText="1"/>
      <protection/>
    </xf>
    <xf numFmtId="0" fontId="7" fillId="0" borderId="85" xfId="56" applyFont="1" applyFill="1" applyBorder="1" applyAlignment="1" applyProtection="1">
      <alignment vertical="center" wrapText="1"/>
      <protection/>
    </xf>
    <xf numFmtId="164" fontId="7" fillId="0" borderId="85" xfId="56" applyNumberFormat="1" applyFont="1" applyFill="1" applyBorder="1" applyAlignment="1" applyProtection="1">
      <alignment horizontal="right" vertical="center" wrapText="1" indent="1"/>
      <protection/>
    </xf>
    <xf numFmtId="164" fontId="17" fillId="0" borderId="86" xfId="56" applyNumberFormat="1" applyFont="1" applyFill="1" applyBorder="1" applyAlignment="1" applyProtection="1">
      <alignment horizontal="left"/>
      <protection/>
    </xf>
    <xf numFmtId="0" fontId="6" fillId="0" borderId="86" xfId="0" applyFont="1" applyFill="1" applyBorder="1" applyAlignment="1" applyProtection="1">
      <alignment horizontal="right"/>
      <protection/>
    </xf>
    <xf numFmtId="0" fontId="6" fillId="0" borderId="79" xfId="0" applyFont="1" applyFill="1" applyBorder="1" applyAlignment="1" applyProtection="1">
      <alignment horizontal="right"/>
      <protection/>
    </xf>
    <xf numFmtId="0" fontId="16" fillId="0" borderId="80" xfId="56" applyFont="1" applyFill="1" applyBorder="1" applyAlignment="1" applyProtection="1">
      <alignment horizontal="center" vertical="center" wrapText="1"/>
      <protection/>
    </xf>
    <xf numFmtId="0" fontId="16" fillId="0" borderId="34" xfId="56" applyFont="1" applyFill="1" applyBorder="1" applyAlignment="1" applyProtection="1">
      <alignment horizontal="center" vertical="center" wrapText="1"/>
      <protection/>
    </xf>
    <xf numFmtId="164" fontId="16" fillId="0" borderId="81" xfId="56" applyNumberFormat="1" applyFont="1" applyFill="1" applyBorder="1" applyAlignment="1" applyProtection="1">
      <alignment horizontal="right" vertical="center" wrapText="1" indent="1"/>
      <protection/>
    </xf>
    <xf numFmtId="164" fontId="16" fillId="0" borderId="76" xfId="56" applyNumberFormat="1" applyFont="1" applyFill="1" applyBorder="1" applyAlignment="1" applyProtection="1">
      <alignment horizontal="right" vertical="center" wrapText="1" indent="1"/>
      <protection/>
    </xf>
    <xf numFmtId="164" fontId="18" fillId="0" borderId="87" xfId="56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88" xfId="56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89" xfId="56" applyFont="1" applyFill="1" applyBorder="1" applyAlignment="1" applyProtection="1">
      <alignment horizontal="left" vertical="center" wrapText="1" indent="6"/>
      <protection/>
    </xf>
    <xf numFmtId="164" fontId="18" fillId="0" borderId="90" xfId="56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91" xfId="56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92" xfId="56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93" xfId="56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80" xfId="0" applyNumberFormat="1" applyFont="1" applyBorder="1" applyAlignment="1" applyProtection="1">
      <alignment horizontal="right" vertical="center" wrapText="1" indent="1"/>
      <protection/>
    </xf>
    <xf numFmtId="164" fontId="23" fillId="0" borderId="34" xfId="0" applyNumberFormat="1" applyFont="1" applyBorder="1" applyAlignment="1" applyProtection="1">
      <alignment horizontal="right" vertical="center" wrapText="1" indent="1"/>
      <protection/>
    </xf>
    <xf numFmtId="164" fontId="21" fillId="0" borderId="80" xfId="0" applyNumberFormat="1" applyFont="1" applyBorder="1" applyAlignment="1" applyProtection="1" quotePrefix="1">
      <alignment horizontal="right" vertical="center" wrapText="1" indent="1"/>
      <protection/>
    </xf>
    <xf numFmtId="164" fontId="21" fillId="0" borderId="34" xfId="0" applyNumberFormat="1" applyFont="1" applyBorder="1" applyAlignment="1" applyProtection="1" quotePrefix="1">
      <alignment horizontal="right" vertical="center" wrapText="1" indent="1"/>
      <protection/>
    </xf>
    <xf numFmtId="0" fontId="3" fillId="0" borderId="0" xfId="56" applyFont="1" applyFill="1" applyBorder="1" applyAlignment="1" applyProtection="1">
      <alignment horizontal="right" vertical="center" indent="1"/>
      <protection/>
    </xf>
    <xf numFmtId="0" fontId="6" fillId="0" borderId="78" xfId="0" applyFont="1" applyFill="1" applyBorder="1" applyAlignment="1" applyProtection="1">
      <alignment horizontal="right" vertical="center"/>
      <protection/>
    </xf>
    <xf numFmtId="0" fontId="6" fillId="0" borderId="79" xfId="0" applyFont="1" applyFill="1" applyBorder="1" applyAlignment="1" applyProtection="1">
      <alignment horizontal="right" vertical="center"/>
      <protection/>
    </xf>
    <xf numFmtId="164" fontId="8" fillId="0" borderId="80" xfId="0" applyNumberFormat="1" applyFont="1" applyFill="1" applyBorder="1" applyAlignment="1" applyProtection="1">
      <alignment horizontal="center" vertical="center" wrapText="1"/>
      <protection/>
    </xf>
    <xf numFmtId="164" fontId="16" fillId="0" borderId="94" xfId="0" applyNumberFormat="1" applyFont="1" applyFill="1" applyBorder="1" applyAlignment="1" applyProtection="1">
      <alignment horizontal="center" vertical="center" wrapText="1"/>
      <protection/>
    </xf>
    <xf numFmtId="164" fontId="15" fillId="0" borderId="83" xfId="0" applyNumberFormat="1" applyFont="1" applyFill="1" applyBorder="1" applyAlignment="1" applyProtection="1">
      <alignment vertical="center" wrapText="1"/>
      <protection locked="0"/>
    </xf>
    <xf numFmtId="164" fontId="15" fillId="0" borderId="84" xfId="0" applyNumberFormat="1" applyFont="1" applyFill="1" applyBorder="1" applyAlignment="1" applyProtection="1">
      <alignment vertical="center" wrapText="1"/>
      <protection locked="0"/>
    </xf>
    <xf numFmtId="164" fontId="8" fillId="0" borderId="80" xfId="0" applyNumberFormat="1" applyFont="1" applyFill="1" applyBorder="1" applyAlignment="1" applyProtection="1">
      <alignment vertical="center" wrapText="1"/>
      <protection/>
    </xf>
    <xf numFmtId="164" fontId="18" fillId="0" borderId="25" xfId="56" applyNumberFormat="1" applyFont="1" applyFill="1" applyBorder="1" applyAlignment="1" applyProtection="1">
      <alignment horizontal="right" vertical="center" wrapText="1" indent="1"/>
      <protection/>
    </xf>
    <xf numFmtId="164" fontId="18" fillId="0" borderId="27" xfId="56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18" fillId="0" borderId="83" xfId="0" applyNumberFormat="1" applyFont="1" applyFill="1" applyBorder="1" applyAlignment="1" applyProtection="1">
      <alignment vertical="center" wrapText="1"/>
      <protection locked="0"/>
    </xf>
    <xf numFmtId="164" fontId="18" fillId="0" borderId="84" xfId="0" applyNumberFormat="1" applyFont="1" applyFill="1" applyBorder="1" applyAlignment="1" applyProtection="1">
      <alignment vertical="center" wrapText="1"/>
      <protection locked="0"/>
    </xf>
    <xf numFmtId="164" fontId="16" fillId="0" borderId="80" xfId="0" applyNumberFormat="1" applyFont="1" applyFill="1" applyBorder="1" applyAlignment="1" applyProtection="1">
      <alignment vertical="center" wrapText="1"/>
      <protection/>
    </xf>
    <xf numFmtId="164" fontId="18" fillId="0" borderId="85" xfId="0" applyNumberFormat="1" applyFont="1" applyFill="1" applyBorder="1" applyAlignment="1" applyProtection="1">
      <alignment horizontal="left" vertical="center" wrapText="1"/>
      <protection locked="0"/>
    </xf>
    <xf numFmtId="164" fontId="18" fillId="0" borderId="85" xfId="0" applyNumberFormat="1" applyFont="1" applyFill="1" applyBorder="1" applyAlignment="1" applyProtection="1">
      <alignment vertical="center" wrapText="1"/>
      <protection locked="0"/>
    </xf>
    <xf numFmtId="49" fontId="18" fillId="0" borderId="85" xfId="0" applyNumberFormat="1" applyFont="1" applyFill="1" applyBorder="1" applyAlignment="1" applyProtection="1">
      <alignment horizontal="center" vertical="center" wrapText="1"/>
      <protection locked="0"/>
    </xf>
    <xf numFmtId="164" fontId="18" fillId="0" borderId="85" xfId="0" applyNumberFormat="1" applyFont="1" applyFill="1" applyBorder="1" applyAlignment="1" applyProtection="1">
      <alignment vertical="center" wrapText="1"/>
      <protection/>
    </xf>
    <xf numFmtId="0" fontId="18" fillId="0" borderId="64" xfId="56" applyFont="1" applyFill="1" applyBorder="1" applyAlignment="1">
      <alignment horizontal="justify" vertical="center" wrapText="1"/>
      <protection/>
    </xf>
    <xf numFmtId="164" fontId="7" fillId="0" borderId="0" xfId="0" applyNumberFormat="1" applyFont="1" applyFill="1" applyAlignment="1">
      <alignment horizontal="center" vertical="center" wrapText="1"/>
    </xf>
    <xf numFmtId="0" fontId="8" fillId="0" borderId="52" xfId="0" applyFont="1" applyFill="1" applyBorder="1" applyAlignment="1" applyProtection="1">
      <alignment horizontal="left" indent="1"/>
      <protection/>
    </xf>
    <xf numFmtId="0" fontId="8" fillId="0" borderId="22" xfId="56" applyFont="1" applyFill="1" applyBorder="1" applyAlignment="1" applyProtection="1">
      <alignment horizontal="left"/>
      <protection/>
    </xf>
    <xf numFmtId="0" fontId="8" fillId="0" borderId="23" xfId="56" applyFont="1" applyFill="1" applyBorder="1" applyAlignment="1" applyProtection="1">
      <alignment horizontal="left"/>
      <protection/>
    </xf>
    <xf numFmtId="0" fontId="27" fillId="0" borderId="0" xfId="0" applyFont="1" applyAlignment="1" applyProtection="1">
      <alignment horizontal="left" vertical="top"/>
      <protection locked="0"/>
    </xf>
    <xf numFmtId="164" fontId="0" fillId="0" borderId="59" xfId="0" applyNumberFormat="1" applyFont="1" applyFill="1" applyBorder="1" applyAlignment="1" applyProtection="1">
      <alignment horizontal="left" vertical="center" wrapText="1" indent="2"/>
      <protection/>
    </xf>
    <xf numFmtId="164" fontId="0" fillId="0" borderId="34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47" xfId="56" applyNumberFormat="1" applyFont="1" applyFill="1" applyBorder="1" applyAlignment="1" applyProtection="1">
      <alignment horizontal="left" vertical="center"/>
      <protection/>
    </xf>
    <xf numFmtId="164" fontId="17" fillId="0" borderId="86" xfId="56" applyNumberFormat="1" applyFont="1" applyFill="1" applyBorder="1" applyAlignment="1" applyProtection="1">
      <alignment horizontal="left"/>
      <protection/>
    </xf>
    <xf numFmtId="164" fontId="7" fillId="0" borderId="0" xfId="56" applyNumberFormat="1" applyFont="1" applyFill="1" applyBorder="1" applyAlignment="1" applyProtection="1">
      <alignment horizontal="center" vertical="center"/>
      <protection/>
    </xf>
    <xf numFmtId="0" fontId="7" fillId="0" borderId="0" xfId="56" applyFont="1" applyFill="1" applyAlignment="1" applyProtection="1">
      <alignment horizontal="center"/>
      <protection/>
    </xf>
    <xf numFmtId="164" fontId="17" fillId="0" borderId="47" xfId="56" applyNumberFormat="1" applyFont="1" applyFill="1" applyBorder="1" applyAlignment="1" applyProtection="1">
      <alignment horizontal="left"/>
      <protection/>
    </xf>
    <xf numFmtId="0" fontId="7" fillId="0" borderId="0" xfId="56" applyFont="1" applyFill="1" applyAlignment="1" applyProtection="1">
      <alignment horizontal="center" wrapText="1"/>
      <protection/>
    </xf>
    <xf numFmtId="164" fontId="9" fillId="0" borderId="0" xfId="0" applyNumberFormat="1" applyFont="1" applyFill="1" applyAlignment="1" applyProtection="1">
      <alignment horizontal="center" textRotation="180" wrapText="1"/>
      <protection/>
    </xf>
    <xf numFmtId="164" fontId="8" fillId="0" borderId="76" xfId="0" applyNumberFormat="1" applyFont="1" applyFill="1" applyBorder="1" applyAlignment="1" applyProtection="1">
      <alignment horizontal="center" vertical="center" wrapText="1"/>
      <protection/>
    </xf>
    <xf numFmtId="164" fontId="8" fillId="0" borderId="95" xfId="0" applyNumberFormat="1" applyFont="1" applyFill="1" applyBorder="1" applyAlignment="1" applyProtection="1">
      <alignment horizontal="center" vertical="center" wrapText="1"/>
      <protection/>
    </xf>
    <xf numFmtId="164" fontId="31" fillId="0" borderId="64" xfId="0" applyNumberFormat="1" applyFont="1" applyFill="1" applyBorder="1" applyAlignment="1" applyProtection="1">
      <alignment horizontal="center" vertical="center" wrapText="1"/>
      <protection/>
    </xf>
    <xf numFmtId="164" fontId="8" fillId="0" borderId="88" xfId="0" applyNumberFormat="1" applyFont="1" applyFill="1" applyBorder="1" applyAlignment="1" applyProtection="1">
      <alignment horizontal="center" vertical="center" wrapText="1"/>
      <protection/>
    </xf>
    <xf numFmtId="164" fontId="8" fillId="0" borderId="91" xfId="0" applyNumberFormat="1" applyFont="1" applyFill="1" applyBorder="1" applyAlignment="1" applyProtection="1">
      <alignment horizontal="center" vertical="center" wrapText="1"/>
      <protection/>
    </xf>
    <xf numFmtId="164" fontId="5" fillId="0" borderId="0" xfId="56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4" fillId="0" borderId="29" xfId="56" applyFont="1" applyFill="1" applyBorder="1" applyAlignment="1">
      <alignment horizontal="center" vertical="center" wrapText="1"/>
      <protection/>
    </xf>
    <xf numFmtId="0" fontId="4" fillId="0" borderId="27" xfId="56" applyFont="1" applyFill="1" applyBorder="1" applyAlignment="1">
      <alignment horizontal="center" vertical="center" wrapText="1"/>
      <protection/>
    </xf>
    <xf numFmtId="0" fontId="4" fillId="0" borderId="20" xfId="56" applyFont="1" applyFill="1" applyBorder="1" applyAlignment="1">
      <alignment horizontal="center" vertical="center" wrapText="1"/>
      <protection/>
    </xf>
    <xf numFmtId="0" fontId="4" fillId="0" borderId="19" xfId="56" applyFont="1" applyFill="1" applyBorder="1" applyAlignment="1">
      <alignment horizontal="center" vertical="center" wrapText="1"/>
      <protection/>
    </xf>
    <xf numFmtId="0" fontId="4" fillId="0" borderId="13" xfId="56" applyFont="1" applyFill="1" applyBorder="1" applyAlignment="1">
      <alignment horizontal="center" vertical="center" wrapText="1"/>
      <protection/>
    </xf>
    <xf numFmtId="0" fontId="4" fillId="0" borderId="15" xfId="56" applyFont="1" applyFill="1" applyBorder="1" applyAlignment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right"/>
      <protection/>
    </xf>
    <xf numFmtId="0" fontId="8" fillId="0" borderId="53" xfId="0" applyFont="1" applyFill="1" applyBorder="1" applyAlignment="1" applyProtection="1">
      <alignment horizontal="left" indent="1"/>
      <protection/>
    </xf>
    <xf numFmtId="0" fontId="8" fillId="0" borderId="54" xfId="0" applyFont="1" applyFill="1" applyBorder="1" applyAlignment="1" applyProtection="1">
      <alignment horizontal="left" indent="1"/>
      <protection/>
    </xf>
    <xf numFmtId="0" fontId="18" fillId="0" borderId="13" xfId="0" applyFont="1" applyFill="1" applyBorder="1" applyAlignment="1" applyProtection="1">
      <alignment horizontal="right" indent="1"/>
      <protection locked="0"/>
    </xf>
    <xf numFmtId="0" fontId="18" fillId="0" borderId="29" xfId="0" applyFont="1" applyFill="1" applyBorder="1" applyAlignment="1" applyProtection="1">
      <alignment horizontal="right" indent="1"/>
      <protection locked="0"/>
    </xf>
    <xf numFmtId="0" fontId="18" fillId="0" borderId="15" xfId="0" applyFont="1" applyFill="1" applyBorder="1" applyAlignment="1" applyProtection="1">
      <alignment horizontal="right" indent="1"/>
      <protection locked="0"/>
    </xf>
    <xf numFmtId="0" fontId="18" fillId="0" borderId="27" xfId="0" applyFont="1" applyFill="1" applyBorder="1" applyAlignment="1" applyProtection="1">
      <alignment horizontal="right" indent="1"/>
      <protection locked="0"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0" fontId="16" fillId="0" borderId="23" xfId="0" applyFont="1" applyFill="1" applyBorder="1" applyAlignment="1" applyProtection="1">
      <alignment horizontal="right" indent="1"/>
      <protection/>
    </xf>
    <xf numFmtId="0" fontId="16" fillId="0" borderId="30" xfId="0" applyFont="1" applyFill="1" applyBorder="1" applyAlignment="1" applyProtection="1">
      <alignment horizontal="right" indent="1"/>
      <protection/>
    </xf>
    <xf numFmtId="0" fontId="8" fillId="0" borderId="28" xfId="0" applyFont="1" applyFill="1" applyBorder="1" applyAlignment="1" applyProtection="1">
      <alignment horizontal="center"/>
      <protection/>
    </xf>
    <xf numFmtId="0" fontId="8" fillId="0" borderId="42" xfId="0" applyFont="1" applyFill="1" applyBorder="1" applyAlignment="1" applyProtection="1">
      <alignment horizontal="center"/>
      <protection/>
    </xf>
    <xf numFmtId="0" fontId="8" fillId="0" borderId="96" xfId="0" applyFont="1" applyFill="1" applyBorder="1" applyAlignment="1" applyProtection="1">
      <alignment horizontal="center"/>
      <protection/>
    </xf>
    <xf numFmtId="0" fontId="8" fillId="0" borderId="64" xfId="0" applyFont="1" applyFill="1" applyBorder="1" applyAlignment="1" applyProtection="1">
      <alignment horizontal="center"/>
      <protection/>
    </xf>
    <xf numFmtId="0" fontId="8" fillId="0" borderId="97" xfId="0" applyFont="1" applyFill="1" applyBorder="1" applyAlignment="1" applyProtection="1">
      <alignment horizontal="center"/>
      <protection/>
    </xf>
    <xf numFmtId="0" fontId="18" fillId="0" borderId="67" xfId="0" applyFont="1" applyFill="1" applyBorder="1" applyAlignment="1" applyProtection="1">
      <alignment horizontal="left" indent="1"/>
      <protection locked="0"/>
    </xf>
    <xf numFmtId="0" fontId="18" fillId="0" borderId="98" xfId="0" applyFont="1" applyFill="1" applyBorder="1" applyAlignment="1" applyProtection="1">
      <alignment horizontal="left" indent="1"/>
      <protection locked="0"/>
    </xf>
    <xf numFmtId="0" fontId="18" fillId="0" borderId="99" xfId="0" applyFont="1" applyFill="1" applyBorder="1" applyAlignment="1" applyProtection="1">
      <alignment horizontal="left" indent="1"/>
      <protection locked="0"/>
    </xf>
    <xf numFmtId="0" fontId="18" fillId="0" borderId="50" xfId="0" applyFont="1" applyFill="1" applyBorder="1" applyAlignment="1" applyProtection="1">
      <alignment horizontal="left" indent="1"/>
      <protection locked="0"/>
    </xf>
    <xf numFmtId="0" fontId="18" fillId="0" borderId="51" xfId="0" applyFont="1" applyFill="1" applyBorder="1" applyAlignment="1" applyProtection="1">
      <alignment horizontal="left" indent="1"/>
      <protection locked="0"/>
    </xf>
    <xf numFmtId="0" fontId="18" fillId="0" borderId="100" xfId="0" applyFont="1" applyFill="1" applyBorder="1" applyAlignment="1" applyProtection="1">
      <alignment horizontal="left" indent="1"/>
      <protection locked="0"/>
    </xf>
    <xf numFmtId="0" fontId="4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right"/>
      <protection/>
    </xf>
    <xf numFmtId="164" fontId="7" fillId="0" borderId="0" xfId="0" applyNumberFormat="1" applyFont="1" applyFill="1" applyAlignment="1" applyProtection="1">
      <alignment horizontal="center" vertical="center" wrapText="1"/>
      <protection/>
    </xf>
    <xf numFmtId="164" fontId="8" fillId="0" borderId="52" xfId="0" applyNumberFormat="1" applyFont="1" applyFill="1" applyBorder="1" applyAlignment="1" applyProtection="1">
      <alignment horizontal="left" vertical="center" wrapText="1" indent="2"/>
      <protection/>
    </xf>
    <xf numFmtId="164" fontId="8" fillId="0" borderId="48" xfId="0" applyNumberFormat="1" applyFont="1" applyFill="1" applyBorder="1" applyAlignment="1" applyProtection="1">
      <alignment horizontal="left" vertical="center" wrapText="1" indent="2"/>
      <protection/>
    </xf>
    <xf numFmtId="164" fontId="8" fillId="0" borderId="76" xfId="0" applyNumberFormat="1" applyFont="1" applyFill="1" applyBorder="1" applyAlignment="1" applyProtection="1">
      <alignment horizontal="center" vertical="center"/>
      <protection/>
    </xf>
    <xf numFmtId="164" fontId="8" fillId="0" borderId="95" xfId="0" applyNumberFormat="1" applyFont="1" applyFill="1" applyBorder="1" applyAlignment="1" applyProtection="1">
      <alignment horizontal="center" vertical="center"/>
      <protection/>
    </xf>
    <xf numFmtId="164" fontId="8" fillId="0" borderId="67" xfId="0" applyNumberFormat="1" applyFont="1" applyFill="1" applyBorder="1" applyAlignment="1" applyProtection="1">
      <alignment horizontal="center" vertical="center"/>
      <protection/>
    </xf>
    <xf numFmtId="164" fontId="8" fillId="0" borderId="98" xfId="0" applyNumberFormat="1" applyFont="1" applyFill="1" applyBorder="1" applyAlignment="1" applyProtection="1">
      <alignment horizontal="center" vertical="center"/>
      <protection/>
    </xf>
    <xf numFmtId="164" fontId="8" fillId="0" borderId="62" xfId="0" applyNumberFormat="1" applyFont="1" applyFill="1" applyBorder="1" applyAlignment="1" applyProtection="1">
      <alignment horizontal="center" vertical="center"/>
      <protection/>
    </xf>
    <xf numFmtId="164" fontId="8" fillId="0" borderId="76" xfId="0" applyNumberFormat="1" applyFont="1" applyFill="1" applyBorder="1" applyAlignment="1" applyProtection="1">
      <alignment horizontal="center" vertical="center" wrapText="1"/>
      <protection/>
    </xf>
    <xf numFmtId="164" fontId="8" fillId="0" borderId="95" xfId="0" applyNumberFormat="1" applyFont="1" applyFill="1" applyBorder="1" applyAlignment="1" applyProtection="1">
      <alignment horizontal="center" vertical="center" wrapText="1"/>
      <protection/>
    </xf>
    <xf numFmtId="0" fontId="18" fillId="0" borderId="64" xfId="0" applyFont="1" applyFill="1" applyBorder="1" applyAlignment="1">
      <alignment horizontal="justify" vertical="center" wrapText="1"/>
    </xf>
    <xf numFmtId="0" fontId="14" fillId="0" borderId="0" xfId="0" applyFont="1" applyAlignment="1">
      <alignment horizontal="center" wrapText="1"/>
    </xf>
    <xf numFmtId="0" fontId="17" fillId="0" borderId="59" xfId="57" applyFont="1" applyFill="1" applyBorder="1" applyAlignment="1" applyProtection="1">
      <alignment horizontal="left" vertical="center" indent="1"/>
      <protection/>
    </xf>
    <xf numFmtId="0" fontId="17" fillId="0" borderId="53" xfId="57" applyFont="1" applyFill="1" applyBorder="1" applyAlignment="1" applyProtection="1">
      <alignment horizontal="left" vertical="center" indent="1"/>
      <protection/>
    </xf>
    <xf numFmtId="0" fontId="17" fillId="0" borderId="48" xfId="57" applyFont="1" applyFill="1" applyBorder="1" applyAlignment="1" applyProtection="1">
      <alignment horizontal="left" vertical="center" indent="1"/>
      <protection/>
    </xf>
    <xf numFmtId="0" fontId="7" fillId="0" borderId="0" xfId="57" applyFont="1" applyFill="1" applyAlignment="1" applyProtection="1">
      <alignment horizontal="center" wrapText="1"/>
      <protection/>
    </xf>
    <xf numFmtId="0" fontId="7" fillId="0" borderId="0" xfId="57" applyFont="1" applyFill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Alignment="1" applyProtection="1">
      <alignment horizontal="right"/>
      <protection/>
    </xf>
    <xf numFmtId="0" fontId="8" fillId="0" borderId="52" xfId="0" applyFont="1" applyBorder="1" applyAlignment="1" applyProtection="1">
      <alignment horizontal="left" vertical="center" indent="2"/>
      <protection/>
    </xf>
    <xf numFmtId="0" fontId="8" fillId="0" borderId="54" xfId="0" applyFont="1" applyBorder="1" applyAlignment="1" applyProtection="1">
      <alignment horizontal="left" vertical="center" indent="2"/>
      <protection/>
    </xf>
    <xf numFmtId="0" fontId="7" fillId="0" borderId="0" xfId="0" applyFont="1" applyAlignment="1">
      <alignment horizontal="center" wrapText="1"/>
    </xf>
    <xf numFmtId="0" fontId="32" fillId="0" borderId="0" xfId="0" applyFont="1" applyAlignment="1" applyProtection="1">
      <alignment horizontal="center" vertical="center" wrapText="1"/>
      <protection locked="0"/>
    </xf>
    <xf numFmtId="0" fontId="26" fillId="0" borderId="24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 wrapText="1"/>
    </xf>
    <xf numFmtId="0" fontId="26" fillId="0" borderId="68" xfId="0" applyFont="1" applyBorder="1" applyAlignment="1">
      <alignment horizontal="center" vertical="center" wrapText="1"/>
    </xf>
    <xf numFmtId="0" fontId="26" fillId="0" borderId="64" xfId="0" applyFont="1" applyBorder="1" applyAlignment="1">
      <alignment horizontal="center" vertical="center" wrapText="1"/>
    </xf>
    <xf numFmtId="0" fontId="26" fillId="0" borderId="71" xfId="0" applyFont="1" applyBorder="1" applyAlignment="1">
      <alignment horizontal="center" vertical="center" wrapText="1"/>
    </xf>
    <xf numFmtId="0" fontId="26" fillId="0" borderId="101" xfId="0" applyFont="1" applyBorder="1" applyAlignment="1">
      <alignment horizontal="center" vertical="center" wrapText="1"/>
    </xf>
    <xf numFmtId="0" fontId="26" fillId="0" borderId="76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26" fillId="0" borderId="95" xfId="0" applyFont="1" applyBorder="1" applyAlignment="1">
      <alignment horizontal="center" vertical="center" wrapText="1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Már látott hiperhivatkozás" xfId="55"/>
    <cellStyle name="Normál_KVRENMUNKA" xfId="56"/>
    <cellStyle name="Normál_SEGEDLETEK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dxfs count="3">
    <dxf>
      <font>
        <color indexed="9"/>
      </font>
    </dxf>
    <dxf>
      <font>
        <color indexed="9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zoomScalePageLayoutView="0" workbookViewId="0" topLeftCell="A1">
      <selection activeCell="B25" sqref="B25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155</v>
      </c>
    </row>
    <row r="4" spans="1:2" ht="12.75">
      <c r="A4" s="161"/>
      <c r="B4" s="161"/>
    </row>
    <row r="5" spans="1:2" s="172" customFormat="1" ht="15.75">
      <c r="A5" s="106" t="s">
        <v>437</v>
      </c>
      <c r="B5" s="171"/>
    </row>
    <row r="6" spans="1:2" ht="12.75">
      <c r="A6" s="161"/>
      <c r="B6" s="161"/>
    </row>
    <row r="7" spans="1:2" ht="12.75">
      <c r="A7" s="161" t="s">
        <v>439</v>
      </c>
      <c r="B7" s="161" t="s">
        <v>440</v>
      </c>
    </row>
    <row r="8" spans="1:2" ht="12.75">
      <c r="A8" s="161" t="s">
        <v>441</v>
      </c>
      <c r="B8" s="161" t="s">
        <v>442</v>
      </c>
    </row>
    <row r="9" spans="1:2" ht="12.75">
      <c r="A9" s="161" t="s">
        <v>443</v>
      </c>
      <c r="B9" s="161" t="s">
        <v>444</v>
      </c>
    </row>
    <row r="10" spans="1:2" ht="12.75">
      <c r="A10" s="161"/>
      <c r="B10" s="161"/>
    </row>
    <row r="11" spans="1:2" ht="12.75">
      <c r="A11" s="161"/>
      <c r="B11" s="161"/>
    </row>
    <row r="12" spans="1:2" s="172" customFormat="1" ht="15.75">
      <c r="A12" s="106" t="s">
        <v>438</v>
      </c>
      <c r="B12" s="171"/>
    </row>
    <row r="13" spans="1:2" ht="12.75">
      <c r="A13" s="161"/>
      <c r="B13" s="161"/>
    </row>
    <row r="14" spans="1:2" ht="12.75">
      <c r="A14" s="161" t="s">
        <v>448</v>
      </c>
      <c r="B14" s="161" t="s">
        <v>447</v>
      </c>
    </row>
    <row r="15" spans="1:2" ht="12.75">
      <c r="A15" s="161" t="s">
        <v>248</v>
      </c>
      <c r="B15" s="161" t="s">
        <v>446</v>
      </c>
    </row>
    <row r="16" spans="1:2" ht="12.75">
      <c r="A16" s="161" t="s">
        <v>449</v>
      </c>
      <c r="B16" s="161" t="s">
        <v>445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view="pageBreakPreview" zoomScale="60" zoomScaleNormal="120" zoomScalePageLayoutView="0" workbookViewId="0" topLeftCell="A1">
      <selection activeCell="F23" sqref="F23"/>
    </sheetView>
  </sheetViews>
  <sheetFormatPr defaultColWidth="9.00390625" defaultRowHeight="12.75"/>
  <cols>
    <col min="1" max="1" width="5.625" style="174" customWidth="1"/>
    <col min="2" max="2" width="68.625" style="174" customWidth="1"/>
    <col min="3" max="3" width="19.50390625" style="174" customWidth="1"/>
    <col min="4" max="16384" width="9.375" style="174" customWidth="1"/>
  </cols>
  <sheetData>
    <row r="1" spans="1:3" ht="33" customHeight="1">
      <c r="A1" s="647" t="s">
        <v>480</v>
      </c>
      <c r="B1" s="647"/>
      <c r="C1" s="647"/>
    </row>
    <row r="2" spans="1:4" ht="15.75" customHeight="1" thickBot="1">
      <c r="A2" s="175"/>
      <c r="B2" s="175"/>
      <c r="C2" s="187" t="s">
        <v>51</v>
      </c>
      <c r="D2" s="182"/>
    </row>
    <row r="3" spans="1:3" ht="26.25" customHeight="1" thickBot="1">
      <c r="A3" s="195" t="s">
        <v>13</v>
      </c>
      <c r="B3" s="196" t="s">
        <v>200</v>
      </c>
      <c r="C3" s="197" t="s">
        <v>513</v>
      </c>
    </row>
    <row r="4" spans="1:3" ht="15.75" thickBot="1">
      <c r="A4" s="198">
        <v>1</v>
      </c>
      <c r="B4" s="199">
        <v>2</v>
      </c>
      <c r="C4" s="200">
        <v>3</v>
      </c>
    </row>
    <row r="5" spans="1:3" ht="15">
      <c r="A5" s="201" t="s">
        <v>15</v>
      </c>
      <c r="B5" s="357" t="s">
        <v>55</v>
      </c>
      <c r="C5" s="354">
        <v>22385</v>
      </c>
    </row>
    <row r="6" spans="1:3" ht="24.75">
      <c r="A6" s="202" t="s">
        <v>16</v>
      </c>
      <c r="B6" s="386" t="s">
        <v>245</v>
      </c>
      <c r="C6" s="355">
        <v>1058</v>
      </c>
    </row>
    <row r="7" spans="1:3" ht="15">
      <c r="A7" s="202" t="s">
        <v>17</v>
      </c>
      <c r="B7" s="387" t="s">
        <v>473</v>
      </c>
      <c r="C7" s="355"/>
    </row>
    <row r="8" spans="1:3" ht="24.75">
      <c r="A8" s="202" t="s">
        <v>18</v>
      </c>
      <c r="B8" s="387" t="s">
        <v>247</v>
      </c>
      <c r="C8" s="355"/>
    </row>
    <row r="9" spans="1:3" ht="15">
      <c r="A9" s="203" t="s">
        <v>19</v>
      </c>
      <c r="B9" s="387" t="s">
        <v>246</v>
      </c>
      <c r="C9" s="356">
        <v>226</v>
      </c>
    </row>
    <row r="10" spans="1:3" ht="15.75" thickBot="1">
      <c r="A10" s="202" t="s">
        <v>20</v>
      </c>
      <c r="B10" s="388" t="s">
        <v>201</v>
      </c>
      <c r="C10" s="355"/>
    </row>
    <row r="11" spans="1:3" ht="15.75" thickBot="1">
      <c r="A11" s="630" t="s">
        <v>204</v>
      </c>
      <c r="B11" s="631"/>
      <c r="C11" s="204">
        <f>SUM(C5:C10)</f>
        <v>23669</v>
      </c>
    </row>
    <row r="12" spans="1:3" ht="23.25" customHeight="1">
      <c r="A12" s="627" t="s">
        <v>217</v>
      </c>
      <c r="B12" s="627"/>
      <c r="C12" s="627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melléklet az 1/2015. (I.28.)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view="pageBreakPreview" zoomScale="60" zoomScaleNormal="120" zoomScalePageLayoutView="0" workbookViewId="0" topLeftCell="A1">
      <selection activeCell="F13" sqref="F13"/>
    </sheetView>
  </sheetViews>
  <sheetFormatPr defaultColWidth="9.00390625" defaultRowHeight="12.75"/>
  <cols>
    <col min="1" max="1" width="5.625" style="174" customWidth="1"/>
    <col min="2" max="2" width="66.875" style="174" customWidth="1"/>
    <col min="3" max="3" width="27.00390625" style="174" customWidth="1"/>
    <col min="4" max="16384" width="9.375" style="174" customWidth="1"/>
  </cols>
  <sheetData>
    <row r="1" spans="1:3" ht="33" customHeight="1">
      <c r="A1" s="647" t="s">
        <v>517</v>
      </c>
      <c r="B1" s="647"/>
      <c r="C1" s="647"/>
    </row>
    <row r="2" spans="1:4" ht="15.75" customHeight="1" thickBot="1">
      <c r="A2" s="175"/>
      <c r="B2" s="175"/>
      <c r="C2" s="187" t="s">
        <v>51</v>
      </c>
      <c r="D2" s="182"/>
    </row>
    <row r="3" spans="1:3" ht="26.25" customHeight="1" thickBot="1">
      <c r="A3" s="195" t="s">
        <v>13</v>
      </c>
      <c r="B3" s="196" t="s">
        <v>205</v>
      </c>
      <c r="C3" s="197" t="s">
        <v>215</v>
      </c>
    </row>
    <row r="4" spans="1:3" ht="15.75" thickBot="1">
      <c r="A4" s="198">
        <v>1</v>
      </c>
      <c r="B4" s="199">
        <v>2</v>
      </c>
      <c r="C4" s="200">
        <v>3</v>
      </c>
    </row>
    <row r="5" spans="1:3" ht="15">
      <c r="A5" s="201" t="s">
        <v>15</v>
      </c>
      <c r="B5" s="207" t="s">
        <v>476</v>
      </c>
      <c r="C5" s="205">
        <v>18584</v>
      </c>
    </row>
    <row r="6" spans="1:3" ht="15">
      <c r="A6" s="551" t="s">
        <v>16</v>
      </c>
      <c r="B6" s="70" t="s">
        <v>552</v>
      </c>
      <c r="C6" s="206">
        <v>714</v>
      </c>
    </row>
    <row r="7" spans="1:3" ht="15">
      <c r="A7" s="551" t="s">
        <v>17</v>
      </c>
      <c r="B7" s="70" t="s">
        <v>554</v>
      </c>
      <c r="C7" s="206">
        <v>7000</v>
      </c>
    </row>
    <row r="8" spans="1:3" ht="15">
      <c r="A8" s="550" t="s">
        <v>18</v>
      </c>
      <c r="B8" s="208"/>
      <c r="C8" s="206"/>
    </row>
    <row r="9" spans="1:3" ht="15">
      <c r="A9" s="202" t="s">
        <v>19</v>
      </c>
      <c r="B9" s="208"/>
      <c r="C9" s="206"/>
    </row>
    <row r="10" spans="1:3" ht="15">
      <c r="A10" s="202" t="s">
        <v>20</v>
      </c>
      <c r="B10" s="208"/>
      <c r="C10" s="206"/>
    </row>
    <row r="11" spans="1:3" ht="15.75" thickBot="1">
      <c r="A11" s="550" t="s">
        <v>21</v>
      </c>
      <c r="B11" s="548"/>
      <c r="C11" s="549"/>
    </row>
    <row r="12" spans="1:3" s="467" customFormat="1" ht="17.25" customHeight="1" thickBot="1">
      <c r="A12" s="468" t="s">
        <v>22</v>
      </c>
      <c r="B12" s="156" t="s">
        <v>206</v>
      </c>
      <c r="C12" s="204">
        <f>SUM(C5:C7)</f>
        <v>26298</v>
      </c>
    </row>
  </sheetData>
  <sheetProtection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melléklet az 1/2015. (I.28.)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I24"/>
  <sheetViews>
    <sheetView view="pageLayout" workbookViewId="0" topLeftCell="A1">
      <selection activeCell="J32" sqref="J32"/>
    </sheetView>
  </sheetViews>
  <sheetFormatPr defaultColWidth="9.00390625" defaultRowHeight="12.75"/>
  <cols>
    <col min="1" max="1" width="32.625" style="49" customWidth="1"/>
    <col min="2" max="2" width="14.00390625" style="48" customWidth="1"/>
    <col min="3" max="3" width="13.875" style="48" customWidth="1"/>
    <col min="4" max="5" width="16.125" style="48" customWidth="1"/>
    <col min="6" max="6" width="16.625" style="48" customWidth="1"/>
    <col min="7" max="7" width="18.875" style="63" customWidth="1"/>
    <col min="8" max="9" width="12.875" style="48" customWidth="1"/>
    <col min="10" max="10" width="13.875" style="48" customWidth="1"/>
    <col min="11" max="16384" width="9.375" style="48" customWidth="1"/>
  </cols>
  <sheetData>
    <row r="1" spans="7:9" ht="25.5" customHeight="1">
      <c r="G1" s="48"/>
      <c r="I1" s="63"/>
    </row>
    <row r="2" spans="7:9" ht="22.5" customHeight="1">
      <c r="G2" s="48"/>
      <c r="I2" s="63"/>
    </row>
    <row r="3" spans="1:9" s="51" customFormat="1" ht="44.25" customHeight="1">
      <c r="A3" s="628" t="s">
        <v>0</v>
      </c>
      <c r="B3" s="628"/>
      <c r="C3" s="628"/>
      <c r="D3" s="628"/>
      <c r="E3" s="628"/>
      <c r="F3" s="628"/>
      <c r="G3" s="628"/>
      <c r="H3" s="628"/>
      <c r="I3" s="628"/>
    </row>
    <row r="4" spans="1:9" s="63" customFormat="1" ht="27.75" thickBot="1">
      <c r="A4" s="211"/>
      <c r="I4" s="58" t="s">
        <v>61</v>
      </c>
    </row>
    <row r="5" spans="1:9" ht="60.75" thickBot="1">
      <c r="A5" s="212" t="s">
        <v>65</v>
      </c>
      <c r="B5" s="213" t="s">
        <v>66</v>
      </c>
      <c r="C5" s="213" t="s">
        <v>67</v>
      </c>
      <c r="D5" s="213" t="s">
        <v>518</v>
      </c>
      <c r="E5" s="213" t="s">
        <v>513</v>
      </c>
      <c r="F5" s="610" t="s">
        <v>584</v>
      </c>
      <c r="G5" s="610" t="s">
        <v>585</v>
      </c>
      <c r="H5" s="213" t="s">
        <v>571</v>
      </c>
      <c r="I5" s="59" t="s">
        <v>559</v>
      </c>
    </row>
    <row r="6" spans="1:9" ht="15.75" customHeight="1" thickBot="1">
      <c r="A6" s="60">
        <v>1</v>
      </c>
      <c r="B6" s="61">
        <v>2</v>
      </c>
      <c r="C6" s="61">
        <v>3</v>
      </c>
      <c r="D6" s="61">
        <v>4</v>
      </c>
      <c r="E6" s="61">
        <v>5</v>
      </c>
      <c r="F6" s="611">
        <v>6</v>
      </c>
      <c r="G6" s="611">
        <v>7</v>
      </c>
      <c r="H6" s="61">
        <v>8</v>
      </c>
      <c r="I6" s="62">
        <v>9</v>
      </c>
    </row>
    <row r="7" spans="1:9" ht="15.75" customHeight="1">
      <c r="A7" s="469" t="s">
        <v>586</v>
      </c>
      <c r="B7" s="28"/>
      <c r="C7" s="471"/>
      <c r="D7" s="28"/>
      <c r="E7" s="28"/>
      <c r="F7" s="620">
        <v>800</v>
      </c>
      <c r="G7" s="620">
        <v>800</v>
      </c>
      <c r="H7" s="28">
        <v>800</v>
      </c>
      <c r="I7" s="64">
        <f>B7-D7</f>
        <v>0</v>
      </c>
    </row>
    <row r="8" spans="1:9" ht="15.75" customHeight="1">
      <c r="A8" s="69" t="s">
        <v>554</v>
      </c>
      <c r="B8" s="28"/>
      <c r="C8" s="471"/>
      <c r="D8" s="28"/>
      <c r="E8" s="28"/>
      <c r="F8" s="620">
        <v>7000</v>
      </c>
      <c r="G8" s="620">
        <v>7000</v>
      </c>
      <c r="H8" s="28">
        <v>1309</v>
      </c>
      <c r="I8" s="64">
        <f aca="true" t="shared" si="0" ref="I8:I20">B8-D8</f>
        <v>0</v>
      </c>
    </row>
    <row r="9" spans="1:9" ht="15.75" customHeight="1">
      <c r="A9" s="69" t="s">
        <v>555</v>
      </c>
      <c r="B9" s="28"/>
      <c r="C9" s="471"/>
      <c r="D9" s="28"/>
      <c r="E9" s="28"/>
      <c r="F9" s="620">
        <v>5435</v>
      </c>
      <c r="G9" s="620">
        <v>5435</v>
      </c>
      <c r="H9" s="28">
        <v>5435</v>
      </c>
      <c r="I9" s="64">
        <f t="shared" si="0"/>
        <v>0</v>
      </c>
    </row>
    <row r="10" spans="1:9" ht="15.75" customHeight="1">
      <c r="A10" s="470" t="s">
        <v>587</v>
      </c>
      <c r="B10" s="28"/>
      <c r="C10" s="471"/>
      <c r="D10" s="28"/>
      <c r="E10" s="28"/>
      <c r="F10" s="620">
        <v>1500</v>
      </c>
      <c r="G10" s="620">
        <v>1500</v>
      </c>
      <c r="H10" s="28">
        <v>1500</v>
      </c>
      <c r="I10" s="64">
        <f t="shared" si="0"/>
        <v>0</v>
      </c>
    </row>
    <row r="11" spans="1:9" ht="15.75" customHeight="1">
      <c r="A11" s="469" t="s">
        <v>588</v>
      </c>
      <c r="B11" s="28"/>
      <c r="C11" s="471"/>
      <c r="D11" s="28"/>
      <c r="E11" s="28"/>
      <c r="F11" s="620">
        <v>300</v>
      </c>
      <c r="G11" s="620">
        <v>300</v>
      </c>
      <c r="H11" s="28">
        <v>300</v>
      </c>
      <c r="I11" s="64">
        <f t="shared" si="0"/>
        <v>0</v>
      </c>
    </row>
    <row r="12" spans="1:9" ht="15.75" customHeight="1">
      <c r="A12" s="470" t="s">
        <v>589</v>
      </c>
      <c r="B12" s="28"/>
      <c r="C12" s="471"/>
      <c r="D12" s="28"/>
      <c r="E12" s="28"/>
      <c r="F12" s="620">
        <v>200</v>
      </c>
      <c r="G12" s="620">
        <v>200</v>
      </c>
      <c r="H12" s="28">
        <v>200</v>
      </c>
      <c r="I12" s="64">
        <f t="shared" si="0"/>
        <v>0</v>
      </c>
    </row>
    <row r="13" spans="1:9" ht="15.75" customHeight="1">
      <c r="A13" s="469" t="s">
        <v>590</v>
      </c>
      <c r="B13" s="28"/>
      <c r="C13" s="471"/>
      <c r="D13" s="28"/>
      <c r="E13" s="28"/>
      <c r="F13" s="620"/>
      <c r="G13" s="620">
        <v>12895</v>
      </c>
      <c r="H13" s="28">
        <v>12895</v>
      </c>
      <c r="I13" s="64">
        <f t="shared" si="0"/>
        <v>0</v>
      </c>
    </row>
    <row r="14" spans="1:9" ht="15.75" customHeight="1">
      <c r="A14" s="469"/>
      <c r="B14" s="28"/>
      <c r="C14" s="471"/>
      <c r="D14" s="28"/>
      <c r="E14" s="28"/>
      <c r="F14" s="620"/>
      <c r="G14" s="620"/>
      <c r="H14" s="28"/>
      <c r="I14" s="64">
        <f t="shared" si="0"/>
        <v>0</v>
      </c>
    </row>
    <row r="15" spans="1:9" ht="15.75" customHeight="1">
      <c r="A15" s="469"/>
      <c r="B15" s="28"/>
      <c r="C15" s="471"/>
      <c r="D15" s="28"/>
      <c r="E15" s="28"/>
      <c r="F15" s="620"/>
      <c r="G15" s="620"/>
      <c r="H15" s="28"/>
      <c r="I15" s="64">
        <f t="shared" si="0"/>
        <v>0</v>
      </c>
    </row>
    <row r="16" spans="1:9" ht="15.75" customHeight="1">
      <c r="A16" s="469"/>
      <c r="B16" s="28"/>
      <c r="C16" s="471"/>
      <c r="D16" s="28"/>
      <c r="E16" s="28"/>
      <c r="F16" s="620"/>
      <c r="G16" s="620"/>
      <c r="H16" s="28"/>
      <c r="I16" s="64">
        <f t="shared" si="0"/>
        <v>0</v>
      </c>
    </row>
    <row r="17" spans="1:9" ht="15.75" customHeight="1">
      <c r="A17" s="469"/>
      <c r="B17" s="28"/>
      <c r="C17" s="471"/>
      <c r="D17" s="28"/>
      <c r="E17" s="28"/>
      <c r="F17" s="620"/>
      <c r="G17" s="620"/>
      <c r="H17" s="28"/>
      <c r="I17" s="64">
        <f t="shared" si="0"/>
        <v>0</v>
      </c>
    </row>
    <row r="18" spans="1:9" ht="15.75" customHeight="1">
      <c r="A18" s="469"/>
      <c r="B18" s="28"/>
      <c r="C18" s="471"/>
      <c r="D18" s="28"/>
      <c r="E18" s="28"/>
      <c r="F18" s="620"/>
      <c r="G18" s="620"/>
      <c r="H18" s="28"/>
      <c r="I18" s="64">
        <f t="shared" si="0"/>
        <v>0</v>
      </c>
    </row>
    <row r="19" spans="1:9" ht="15.75" customHeight="1">
      <c r="A19" s="469"/>
      <c r="B19" s="28"/>
      <c r="C19" s="471"/>
      <c r="D19" s="28"/>
      <c r="E19" s="28"/>
      <c r="F19" s="620"/>
      <c r="G19" s="620"/>
      <c r="H19" s="28"/>
      <c r="I19" s="64">
        <f t="shared" si="0"/>
        <v>0</v>
      </c>
    </row>
    <row r="20" spans="1:9" ht="15.75" customHeight="1" thickBot="1">
      <c r="A20" s="65"/>
      <c r="B20" s="29"/>
      <c r="C20" s="472"/>
      <c r="D20" s="29"/>
      <c r="E20" s="29"/>
      <c r="F20" s="621"/>
      <c r="G20" s="621"/>
      <c r="H20" s="29"/>
      <c r="I20" s="64">
        <f t="shared" si="0"/>
        <v>0</v>
      </c>
    </row>
    <row r="21" spans="1:9" ht="15.75" customHeight="1" thickBot="1">
      <c r="A21" s="214" t="s">
        <v>64</v>
      </c>
      <c r="B21" s="66">
        <f>SUM(B7:B20)</f>
        <v>0</v>
      </c>
      <c r="C21" s="66"/>
      <c r="D21" s="66">
        <f>SUM(D7:D20)</f>
        <v>0</v>
      </c>
      <c r="E21" s="66"/>
      <c r="F21" s="622">
        <v>15235</v>
      </c>
      <c r="G21" s="622">
        <v>28130</v>
      </c>
      <c r="H21" s="66">
        <f>SUM(H7:H20)</f>
        <v>22439</v>
      </c>
      <c r="I21" s="67">
        <f>SUM(I7:I20)</f>
        <v>0</v>
      </c>
    </row>
    <row r="22" spans="1:7" ht="15.75" customHeight="1">
      <c r="A22" s="623"/>
      <c r="B22" s="624"/>
      <c r="C22" s="625"/>
      <c r="D22" s="624"/>
      <c r="E22" s="624"/>
      <c r="F22" s="624"/>
      <c r="G22" s="626"/>
    </row>
    <row r="24" spans="1:2" ht="15.75">
      <c r="A24" s="559" t="s">
        <v>593</v>
      </c>
      <c r="B24" s="382"/>
    </row>
  </sheetData>
  <sheetProtection/>
  <mergeCells count="1">
    <mergeCell ref="A3:I3"/>
  </mergeCells>
  <printOptions horizontalCentered="1"/>
  <pageMargins left="0.7874015748031497" right="0.7874015748031497" top="1.02" bottom="0.984251968503937" header="0.7874015748031497" footer="0.7874015748031497"/>
  <pageSetup horizontalDpi="300" verticalDpi="300" orientation="landscape" paperSize="9" scale="93" r:id="rId1"/>
  <headerFooter alignWithMargins="0">
    <oddHeader>&amp;R&amp;"Times New Roman CE,Félkövér dőlt"&amp;11 6. melléklet az 1/2015. (I.28.) önkormányzati rendelethez*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J19"/>
  <sheetViews>
    <sheetView view="pageLayout" workbookViewId="0" topLeftCell="A1">
      <selection activeCell="C20" sqref="C20"/>
    </sheetView>
  </sheetViews>
  <sheetFormatPr defaultColWidth="9.00390625" defaultRowHeight="12.75"/>
  <cols>
    <col min="1" max="1" width="52.50390625" style="49" customWidth="1"/>
    <col min="2" max="2" width="14.125" style="48" customWidth="1"/>
    <col min="3" max="3" width="14.50390625" style="48" customWidth="1"/>
    <col min="4" max="5" width="13.625" style="48" customWidth="1"/>
    <col min="6" max="6" width="12.00390625" style="48" customWidth="1"/>
    <col min="7" max="7" width="11.50390625" style="48" customWidth="1"/>
    <col min="8" max="8" width="16.00390625" style="48" customWidth="1"/>
    <col min="9" max="10" width="12.875" style="48" customWidth="1"/>
    <col min="11" max="11" width="13.875" style="48" customWidth="1"/>
    <col min="12" max="16384" width="9.375" style="48" customWidth="1"/>
  </cols>
  <sheetData>
    <row r="1" spans="1:10" ht="24.75" customHeight="1">
      <c r="A1" s="628" t="s">
        <v>1</v>
      </c>
      <c r="B1" s="628"/>
      <c r="C1" s="628"/>
      <c r="D1" s="628"/>
      <c r="E1" s="628"/>
      <c r="F1" s="628"/>
      <c r="G1" s="628"/>
      <c r="H1" s="628"/>
      <c r="I1" s="628"/>
      <c r="J1" s="628"/>
    </row>
    <row r="2" spans="1:10" ht="23.25" customHeight="1" thickBot="1">
      <c r="A2" s="211"/>
      <c r="B2" s="63"/>
      <c r="C2" s="63"/>
      <c r="D2" s="63"/>
      <c r="E2" s="63"/>
      <c r="F2" s="63"/>
      <c r="G2" s="63"/>
      <c r="H2" s="63"/>
      <c r="I2" s="63"/>
      <c r="J2" s="58" t="s">
        <v>557</v>
      </c>
    </row>
    <row r="3" spans="1:10" s="51" customFormat="1" ht="48.75" customHeight="1" thickBot="1">
      <c r="A3" s="212" t="s">
        <v>68</v>
      </c>
      <c r="B3" s="213" t="s">
        <v>66</v>
      </c>
      <c r="C3" s="213" t="s">
        <v>67</v>
      </c>
      <c r="D3" s="213" t="s">
        <v>518</v>
      </c>
      <c r="E3" s="213" t="s">
        <v>558</v>
      </c>
      <c r="F3" s="610" t="s">
        <v>569</v>
      </c>
      <c r="G3" s="610" t="s">
        <v>572</v>
      </c>
      <c r="H3" s="213" t="s">
        <v>571</v>
      </c>
      <c r="I3" s="512" t="s">
        <v>483</v>
      </c>
      <c r="J3" s="59" t="s">
        <v>578</v>
      </c>
    </row>
    <row r="4" spans="1:10" s="63" customFormat="1" ht="15" customHeight="1" thickBot="1">
      <c r="A4" s="60">
        <v>1</v>
      </c>
      <c r="B4" s="61">
        <v>2</v>
      </c>
      <c r="C4" s="61">
        <v>3</v>
      </c>
      <c r="D4" s="61">
        <v>4</v>
      </c>
      <c r="E4" s="61">
        <v>5</v>
      </c>
      <c r="F4" s="611">
        <v>6</v>
      </c>
      <c r="G4" s="611">
        <v>7</v>
      </c>
      <c r="H4" s="61">
        <v>8</v>
      </c>
      <c r="I4" s="513">
        <v>9</v>
      </c>
      <c r="J4" s="62">
        <v>10</v>
      </c>
    </row>
    <row r="5" spans="1:10" ht="15.75" customHeight="1">
      <c r="A5" s="69" t="s">
        <v>478</v>
      </c>
      <c r="B5" s="70"/>
      <c r="C5" s="473"/>
      <c r="D5" s="70">
        <v>8694</v>
      </c>
      <c r="E5" s="70">
        <v>18584</v>
      </c>
      <c r="F5" s="612">
        <v>18584</v>
      </c>
      <c r="G5" s="612">
        <v>18584</v>
      </c>
      <c r="H5" s="70"/>
      <c r="I5" s="514"/>
      <c r="J5" s="71"/>
    </row>
    <row r="6" spans="1:10" ht="31.5" customHeight="1">
      <c r="A6" s="69" t="s">
        <v>551</v>
      </c>
      <c r="B6" s="70"/>
      <c r="C6" s="473"/>
      <c r="D6" s="70"/>
      <c r="E6" s="70">
        <v>10418</v>
      </c>
      <c r="F6" s="612">
        <v>8767</v>
      </c>
      <c r="G6" s="612">
        <v>8767</v>
      </c>
      <c r="H6" s="70">
        <v>8767</v>
      </c>
      <c r="I6" s="514"/>
      <c r="J6" s="71">
        <f aca="true" t="shared" si="0" ref="J6:J16">B6-D6-I6</f>
        <v>0</v>
      </c>
    </row>
    <row r="7" spans="1:10" ht="15.75" customHeight="1">
      <c r="A7" s="69" t="s">
        <v>552</v>
      </c>
      <c r="B7" s="70"/>
      <c r="C7" s="473"/>
      <c r="D7" s="70"/>
      <c r="E7" s="70">
        <v>800</v>
      </c>
      <c r="F7" s="612"/>
      <c r="G7" s="612"/>
      <c r="H7" s="70"/>
      <c r="I7" s="514"/>
      <c r="J7" s="71">
        <f t="shared" si="0"/>
        <v>0</v>
      </c>
    </row>
    <row r="8" spans="1:10" ht="15.75" customHeight="1">
      <c r="A8" s="69" t="s">
        <v>553</v>
      </c>
      <c r="B8" s="70"/>
      <c r="C8" s="473"/>
      <c r="D8" s="70"/>
      <c r="E8" s="70">
        <v>2000</v>
      </c>
      <c r="F8" s="612"/>
      <c r="G8" s="612"/>
      <c r="H8" s="70"/>
      <c r="I8" s="514"/>
      <c r="J8" s="71">
        <f t="shared" si="0"/>
        <v>0</v>
      </c>
    </row>
    <row r="9" spans="1:10" ht="15.75" customHeight="1">
      <c r="A9" s="69" t="s">
        <v>554</v>
      </c>
      <c r="B9" s="70"/>
      <c r="C9" s="473"/>
      <c r="D9" s="70"/>
      <c r="E9" s="70">
        <v>7000</v>
      </c>
      <c r="F9" s="612"/>
      <c r="G9" s="612"/>
      <c r="H9" s="70"/>
      <c r="I9" s="514"/>
      <c r="J9" s="71">
        <f t="shared" si="0"/>
        <v>0</v>
      </c>
    </row>
    <row r="10" spans="1:10" ht="15.75" customHeight="1">
      <c r="A10" s="69" t="s">
        <v>555</v>
      </c>
      <c r="B10" s="70"/>
      <c r="C10" s="473"/>
      <c r="D10" s="70"/>
      <c r="E10" s="70">
        <v>2000</v>
      </c>
      <c r="F10" s="612"/>
      <c r="G10" s="612"/>
      <c r="H10" s="70"/>
      <c r="I10" s="514"/>
      <c r="J10" s="71">
        <f t="shared" si="0"/>
        <v>0</v>
      </c>
    </row>
    <row r="11" spans="1:10" ht="15.75" customHeight="1">
      <c r="A11" s="69" t="s">
        <v>556</v>
      </c>
      <c r="B11" s="70"/>
      <c r="C11" s="473"/>
      <c r="D11" s="70"/>
      <c r="E11" s="70">
        <v>3000</v>
      </c>
      <c r="F11" s="612">
        <v>3000</v>
      </c>
      <c r="G11" s="612">
        <v>3000</v>
      </c>
      <c r="H11" s="70">
        <v>977</v>
      </c>
      <c r="I11" s="514"/>
      <c r="J11" s="71">
        <f t="shared" si="0"/>
        <v>0</v>
      </c>
    </row>
    <row r="12" spans="1:10" ht="15.75" customHeight="1">
      <c r="A12" s="69"/>
      <c r="B12" s="70"/>
      <c r="C12" s="473"/>
      <c r="D12" s="70"/>
      <c r="E12" s="70"/>
      <c r="F12" s="612"/>
      <c r="G12" s="612"/>
      <c r="H12" s="70"/>
      <c r="I12" s="514"/>
      <c r="J12" s="71">
        <f t="shared" si="0"/>
        <v>0</v>
      </c>
    </row>
    <row r="13" spans="1:10" ht="15.75" customHeight="1">
      <c r="A13" s="69"/>
      <c r="B13" s="70"/>
      <c r="C13" s="473"/>
      <c r="D13" s="70"/>
      <c r="E13" s="70"/>
      <c r="F13" s="612"/>
      <c r="G13" s="612"/>
      <c r="H13" s="70"/>
      <c r="I13" s="514"/>
      <c r="J13" s="71">
        <f t="shared" si="0"/>
        <v>0</v>
      </c>
    </row>
    <row r="14" spans="1:10" ht="15.75" customHeight="1">
      <c r="A14" s="69"/>
      <c r="B14" s="70"/>
      <c r="C14" s="473"/>
      <c r="D14" s="70"/>
      <c r="E14" s="70"/>
      <c r="F14" s="612"/>
      <c r="G14" s="612"/>
      <c r="H14" s="70"/>
      <c r="I14" s="514"/>
      <c r="J14" s="71">
        <f t="shared" si="0"/>
        <v>0</v>
      </c>
    </row>
    <row r="15" spans="1:10" ht="15.75" customHeight="1">
      <c r="A15" s="69"/>
      <c r="B15" s="70"/>
      <c r="C15" s="473"/>
      <c r="D15" s="70"/>
      <c r="E15" s="70"/>
      <c r="F15" s="612"/>
      <c r="G15" s="612"/>
      <c r="H15" s="70"/>
      <c r="I15" s="514"/>
      <c r="J15" s="71">
        <f t="shared" si="0"/>
        <v>0</v>
      </c>
    </row>
    <row r="16" spans="1:10" ht="15.75" customHeight="1" thickBot="1">
      <c r="A16" s="72"/>
      <c r="B16" s="73"/>
      <c r="C16" s="474"/>
      <c r="D16" s="73"/>
      <c r="E16" s="73"/>
      <c r="F16" s="613"/>
      <c r="G16" s="613"/>
      <c r="H16" s="73"/>
      <c r="I16" s="515"/>
      <c r="J16" s="71">
        <f t="shared" si="0"/>
        <v>0</v>
      </c>
    </row>
    <row r="17" spans="1:10" s="68" customFormat="1" ht="18" customHeight="1" thickBot="1">
      <c r="A17" s="214" t="s">
        <v>64</v>
      </c>
      <c r="B17" s="215">
        <f>SUM(B5:B16)</f>
        <v>0</v>
      </c>
      <c r="C17" s="215"/>
      <c r="D17" s="215">
        <f>SUM(D5:D16)</f>
        <v>8694</v>
      </c>
      <c r="E17" s="215">
        <f>SUM(E5:E16)</f>
        <v>43802</v>
      </c>
      <c r="F17" s="614">
        <v>30351</v>
      </c>
      <c r="G17" s="614">
        <v>30351</v>
      </c>
      <c r="H17" s="215">
        <f>SUM(H5:H16)</f>
        <v>9744</v>
      </c>
      <c r="I17" s="516"/>
      <c r="J17" s="74">
        <f>SUM(J5:J16)</f>
        <v>0</v>
      </c>
    </row>
    <row r="19" spans="1:2" ht="15.75">
      <c r="A19" s="559" t="s">
        <v>594</v>
      </c>
      <c r="B19" s="382"/>
    </row>
  </sheetData>
  <sheetProtection/>
  <mergeCells count="1">
    <mergeCell ref="A1:J1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83" r:id="rId1"/>
  <headerFooter alignWithMargins="0">
    <oddHeader xml:space="preserve">&amp;R&amp;"Times New Roman CE,Félkövér dőlt"&amp;12 &amp;11 7. melléklet az 1/2015. (I.28.) önkormányzati rendelethez*&amp;"Times New Roman CE,Normál"&amp;10
  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H52"/>
  <sheetViews>
    <sheetView view="pageBreakPreview" zoomScale="60" zoomScalePageLayoutView="0" workbookViewId="0" topLeftCell="A2">
      <selection activeCell="B2" sqref="B2:E2"/>
    </sheetView>
  </sheetViews>
  <sheetFormatPr defaultColWidth="9.00390625" defaultRowHeight="12.75"/>
  <cols>
    <col min="1" max="1" width="38.625" style="53" customWidth="1"/>
    <col min="2" max="5" width="13.875" style="53" customWidth="1"/>
    <col min="6" max="16384" width="9.375" style="53" customWidth="1"/>
  </cols>
  <sheetData>
    <row r="1" spans="1:5" ht="12.75">
      <c r="A1" s="232"/>
      <c r="B1" s="232"/>
      <c r="C1" s="232"/>
      <c r="D1" s="232"/>
      <c r="E1" s="232"/>
    </row>
    <row r="2" spans="1:5" ht="15.75">
      <c r="A2" s="233" t="s">
        <v>141</v>
      </c>
      <c r="B2" s="676" t="s">
        <v>478</v>
      </c>
      <c r="C2" s="677"/>
      <c r="D2" s="677"/>
      <c r="E2" s="677"/>
    </row>
    <row r="3" spans="1:5" ht="14.25" thickBot="1">
      <c r="A3" s="232"/>
      <c r="B3" s="232"/>
      <c r="C3" s="232"/>
      <c r="D3" s="678" t="s">
        <v>134</v>
      </c>
      <c r="E3" s="678"/>
    </row>
    <row r="4" spans="1:5" ht="15" customHeight="1" thickBot="1">
      <c r="A4" s="234" t="s">
        <v>133</v>
      </c>
      <c r="B4" s="235" t="s">
        <v>242</v>
      </c>
      <c r="C4" s="235" t="s">
        <v>243</v>
      </c>
      <c r="D4" s="235" t="s">
        <v>515</v>
      </c>
      <c r="E4" s="236" t="s">
        <v>47</v>
      </c>
    </row>
    <row r="5" spans="1:5" ht="12.75">
      <c r="A5" s="237" t="s">
        <v>135</v>
      </c>
      <c r="B5" s="107"/>
      <c r="C5" s="107"/>
      <c r="D5" s="107"/>
      <c r="E5" s="238">
        <f aca="true" t="shared" si="0" ref="E5:E11">SUM(B5:D5)</f>
        <v>0</v>
      </c>
    </row>
    <row r="6" spans="1:5" ht="12.75">
      <c r="A6" s="239" t="s">
        <v>148</v>
      </c>
      <c r="B6" s="108"/>
      <c r="C6" s="108"/>
      <c r="D6" s="108"/>
      <c r="E6" s="240">
        <f t="shared" si="0"/>
        <v>0</v>
      </c>
    </row>
    <row r="7" spans="1:5" ht="12.75">
      <c r="A7" s="241" t="s">
        <v>136</v>
      </c>
      <c r="B7" s="109">
        <v>167252</v>
      </c>
      <c r="C7" s="109"/>
      <c r="D7" s="109"/>
      <c r="E7" s="242">
        <f t="shared" si="0"/>
        <v>167252</v>
      </c>
    </row>
    <row r="8" spans="1:5" ht="12.75">
      <c r="A8" s="241" t="s">
        <v>150</v>
      </c>
      <c r="B8" s="109"/>
      <c r="C8" s="109"/>
      <c r="D8" s="109"/>
      <c r="E8" s="242">
        <f t="shared" si="0"/>
        <v>0</v>
      </c>
    </row>
    <row r="9" spans="1:5" ht="12.75">
      <c r="A9" s="241" t="s">
        <v>137</v>
      </c>
      <c r="B9" s="109">
        <v>18584</v>
      </c>
      <c r="C9" s="109"/>
      <c r="D9" s="109"/>
      <c r="E9" s="242">
        <f t="shared" si="0"/>
        <v>18584</v>
      </c>
    </row>
    <row r="10" spans="1:5" ht="12.75">
      <c r="A10" s="241" t="s">
        <v>138</v>
      </c>
      <c r="B10" s="109"/>
      <c r="C10" s="109"/>
      <c r="D10" s="109"/>
      <c r="E10" s="242">
        <f t="shared" si="0"/>
        <v>0</v>
      </c>
    </row>
    <row r="11" spans="1:5" ht="13.5" thickBot="1">
      <c r="A11" s="110"/>
      <c r="B11" s="111"/>
      <c r="C11" s="111"/>
      <c r="D11" s="111"/>
      <c r="E11" s="242">
        <f t="shared" si="0"/>
        <v>0</v>
      </c>
    </row>
    <row r="12" spans="1:5" ht="13.5" thickBot="1">
      <c r="A12" s="243" t="s">
        <v>140</v>
      </c>
      <c r="B12" s="244">
        <f>B5+SUM(B7:B11)</f>
        <v>185836</v>
      </c>
      <c r="C12" s="244">
        <f>C5+SUM(C7:C11)</f>
        <v>0</v>
      </c>
      <c r="D12" s="244">
        <f>D5+SUM(D7:D11)</f>
        <v>0</v>
      </c>
      <c r="E12" s="245">
        <f>E5+SUM(E7:E11)</f>
        <v>185836</v>
      </c>
    </row>
    <row r="13" spans="1:5" ht="13.5" thickBot="1">
      <c r="A13" s="57"/>
      <c r="B13" s="57"/>
      <c r="C13" s="57"/>
      <c r="D13" s="57"/>
      <c r="E13" s="57"/>
    </row>
    <row r="14" spans="1:5" ht="15" customHeight="1" thickBot="1">
      <c r="A14" s="234" t="s">
        <v>139</v>
      </c>
      <c r="B14" s="235" t="s">
        <v>242</v>
      </c>
      <c r="C14" s="235" t="s">
        <v>243</v>
      </c>
      <c r="D14" s="235" t="s">
        <v>515</v>
      </c>
      <c r="E14" s="236" t="s">
        <v>47</v>
      </c>
    </row>
    <row r="15" spans="1:5" ht="12.75">
      <c r="A15" s="237" t="s">
        <v>144</v>
      </c>
      <c r="B15" s="107"/>
      <c r="C15" s="107"/>
      <c r="D15" s="107"/>
      <c r="E15" s="238">
        <f aca="true" t="shared" si="1" ref="E15:E21">SUM(B15:D15)</f>
        <v>0</v>
      </c>
    </row>
    <row r="16" spans="1:5" ht="12.75">
      <c r="A16" s="246" t="s">
        <v>145</v>
      </c>
      <c r="B16" s="109">
        <v>185836</v>
      </c>
      <c r="C16" s="109"/>
      <c r="D16" s="109"/>
      <c r="E16" s="242">
        <f t="shared" si="1"/>
        <v>185836</v>
      </c>
    </row>
    <row r="17" spans="1:5" ht="12.75">
      <c r="A17" s="241" t="s">
        <v>146</v>
      </c>
      <c r="B17" s="109"/>
      <c r="C17" s="109"/>
      <c r="D17" s="109"/>
      <c r="E17" s="242">
        <f t="shared" si="1"/>
        <v>0</v>
      </c>
    </row>
    <row r="18" spans="1:5" ht="12.75">
      <c r="A18" s="241" t="s">
        <v>147</v>
      </c>
      <c r="B18" s="109"/>
      <c r="C18" s="109"/>
      <c r="D18" s="109"/>
      <c r="E18" s="242">
        <f t="shared" si="1"/>
        <v>0</v>
      </c>
    </row>
    <row r="19" spans="1:5" ht="12.75">
      <c r="A19" s="112"/>
      <c r="B19" s="109"/>
      <c r="C19" s="109"/>
      <c r="D19" s="109"/>
      <c r="E19" s="242">
        <f t="shared" si="1"/>
        <v>0</v>
      </c>
    </row>
    <row r="20" spans="1:5" ht="12.75">
      <c r="A20" s="112"/>
      <c r="B20" s="109"/>
      <c r="C20" s="109"/>
      <c r="D20" s="109"/>
      <c r="E20" s="242">
        <f t="shared" si="1"/>
        <v>0</v>
      </c>
    </row>
    <row r="21" spans="1:5" ht="13.5" thickBot="1">
      <c r="A21" s="110"/>
      <c r="B21" s="111"/>
      <c r="C21" s="111"/>
      <c r="D21" s="111"/>
      <c r="E21" s="242">
        <f t="shared" si="1"/>
        <v>0</v>
      </c>
    </row>
    <row r="22" spans="1:5" ht="13.5" thickBot="1">
      <c r="A22" s="243" t="s">
        <v>49</v>
      </c>
      <c r="B22" s="244">
        <f>SUM(B15:B21)</f>
        <v>185836</v>
      </c>
      <c r="C22" s="244">
        <f>SUM(C15:C21)</f>
        <v>0</v>
      </c>
      <c r="D22" s="244">
        <f>SUM(D15:D21)</f>
        <v>0</v>
      </c>
      <c r="E22" s="245">
        <f>SUM(E15:E21)</f>
        <v>185836</v>
      </c>
    </row>
    <row r="23" spans="1:5" ht="12.75">
      <c r="A23" s="232"/>
      <c r="B23" s="232"/>
      <c r="C23" s="232"/>
      <c r="D23" s="232"/>
      <c r="E23" s="232"/>
    </row>
    <row r="24" spans="1:5" ht="12.75">
      <c r="A24" s="232"/>
      <c r="B24" s="232"/>
      <c r="C24" s="232"/>
      <c r="D24" s="232"/>
      <c r="E24" s="232"/>
    </row>
    <row r="25" spans="1:5" ht="15.75">
      <c r="A25" s="233" t="s">
        <v>141</v>
      </c>
      <c r="B25" s="677"/>
      <c r="C25" s="677"/>
      <c r="D25" s="677"/>
      <c r="E25" s="677"/>
    </row>
    <row r="26" spans="1:5" ht="14.25" thickBot="1">
      <c r="A26" s="232"/>
      <c r="B26" s="232"/>
      <c r="C26" s="232"/>
      <c r="D26" s="678" t="s">
        <v>134</v>
      </c>
      <c r="E26" s="678"/>
    </row>
    <row r="27" spans="1:5" ht="13.5" thickBot="1">
      <c r="A27" s="234" t="s">
        <v>133</v>
      </c>
      <c r="B27" s="235" t="s">
        <v>242</v>
      </c>
      <c r="C27" s="235" t="s">
        <v>243</v>
      </c>
      <c r="D27" s="235" t="s">
        <v>515</v>
      </c>
      <c r="E27" s="236" t="s">
        <v>47</v>
      </c>
    </row>
    <row r="28" spans="1:5" ht="12.75">
      <c r="A28" s="237" t="s">
        <v>135</v>
      </c>
      <c r="B28" s="107"/>
      <c r="C28" s="107"/>
      <c r="D28" s="107"/>
      <c r="E28" s="238">
        <f aca="true" t="shared" si="2" ref="E28:E34">SUM(B28:D28)</f>
        <v>0</v>
      </c>
    </row>
    <row r="29" spans="1:5" ht="12.75">
      <c r="A29" s="239" t="s">
        <v>148</v>
      </c>
      <c r="B29" s="108"/>
      <c r="C29" s="108"/>
      <c r="D29" s="108"/>
      <c r="E29" s="240">
        <f t="shared" si="2"/>
        <v>0</v>
      </c>
    </row>
    <row r="30" spans="1:5" ht="12.75">
      <c r="A30" s="241" t="s">
        <v>136</v>
      </c>
      <c r="B30" s="109"/>
      <c r="C30" s="109"/>
      <c r="D30" s="109"/>
      <c r="E30" s="242">
        <f t="shared" si="2"/>
        <v>0</v>
      </c>
    </row>
    <row r="31" spans="1:5" ht="12.75">
      <c r="A31" s="241" t="s">
        <v>150</v>
      </c>
      <c r="B31" s="109"/>
      <c r="C31" s="109"/>
      <c r="D31" s="109"/>
      <c r="E31" s="242">
        <f t="shared" si="2"/>
        <v>0</v>
      </c>
    </row>
    <row r="32" spans="1:5" ht="12.75">
      <c r="A32" s="241" t="s">
        <v>137</v>
      </c>
      <c r="B32" s="109"/>
      <c r="C32" s="109"/>
      <c r="D32" s="109"/>
      <c r="E32" s="242">
        <f t="shared" si="2"/>
        <v>0</v>
      </c>
    </row>
    <row r="33" spans="1:5" ht="12.75">
      <c r="A33" s="241" t="s">
        <v>138</v>
      </c>
      <c r="B33" s="109"/>
      <c r="C33" s="109"/>
      <c r="D33" s="109"/>
      <c r="E33" s="242">
        <f t="shared" si="2"/>
        <v>0</v>
      </c>
    </row>
    <row r="34" spans="1:5" ht="13.5" thickBot="1">
      <c r="A34" s="110"/>
      <c r="B34" s="111"/>
      <c r="C34" s="111"/>
      <c r="D34" s="111"/>
      <c r="E34" s="242">
        <f t="shared" si="2"/>
        <v>0</v>
      </c>
    </row>
    <row r="35" spans="1:5" ht="13.5" thickBot="1">
      <c r="A35" s="243" t="s">
        <v>140</v>
      </c>
      <c r="B35" s="244">
        <f>B28+SUM(B30:B34)</f>
        <v>0</v>
      </c>
      <c r="C35" s="244">
        <f>C28+SUM(C30:C34)</f>
        <v>0</v>
      </c>
      <c r="D35" s="244">
        <f>D28+SUM(D30:D34)</f>
        <v>0</v>
      </c>
      <c r="E35" s="245">
        <f>E28+SUM(E30:E34)</f>
        <v>0</v>
      </c>
    </row>
    <row r="36" spans="1:5" ht="13.5" thickBot="1">
      <c r="A36" s="57"/>
      <c r="B36" s="57"/>
      <c r="C36" s="57"/>
      <c r="D36" s="57"/>
      <c r="E36" s="57"/>
    </row>
    <row r="37" spans="1:5" ht="13.5" thickBot="1">
      <c r="A37" s="234" t="s">
        <v>139</v>
      </c>
      <c r="B37" s="235" t="s">
        <v>242</v>
      </c>
      <c r="C37" s="235" t="s">
        <v>243</v>
      </c>
      <c r="D37" s="235" t="s">
        <v>515</v>
      </c>
      <c r="E37" s="236" t="s">
        <v>47</v>
      </c>
    </row>
    <row r="38" spans="1:5" ht="12.75">
      <c r="A38" s="237" t="s">
        <v>144</v>
      </c>
      <c r="B38" s="107"/>
      <c r="C38" s="107"/>
      <c r="D38" s="107"/>
      <c r="E38" s="238">
        <f aca="true" t="shared" si="3" ref="E38:E44">SUM(B38:D38)</f>
        <v>0</v>
      </c>
    </row>
    <row r="39" spans="1:5" ht="12.75">
      <c r="A39" s="246" t="s">
        <v>145</v>
      </c>
      <c r="B39" s="109"/>
      <c r="C39" s="109"/>
      <c r="D39" s="109"/>
      <c r="E39" s="242">
        <f t="shared" si="3"/>
        <v>0</v>
      </c>
    </row>
    <row r="40" spans="1:5" ht="12.75">
      <c r="A40" s="241" t="s">
        <v>146</v>
      </c>
      <c r="B40" s="109"/>
      <c r="C40" s="109"/>
      <c r="D40" s="109"/>
      <c r="E40" s="242">
        <f t="shared" si="3"/>
        <v>0</v>
      </c>
    </row>
    <row r="41" spans="1:5" ht="12.75">
      <c r="A41" s="241" t="s">
        <v>147</v>
      </c>
      <c r="B41" s="109"/>
      <c r="C41" s="109"/>
      <c r="D41" s="109"/>
      <c r="E41" s="242">
        <f t="shared" si="3"/>
        <v>0</v>
      </c>
    </row>
    <row r="42" spans="1:5" ht="12.75">
      <c r="A42" s="112"/>
      <c r="B42" s="109"/>
      <c r="C42" s="109"/>
      <c r="D42" s="109"/>
      <c r="E42" s="242">
        <f t="shared" si="3"/>
        <v>0</v>
      </c>
    </row>
    <row r="43" spans="1:5" ht="12.75">
      <c r="A43" s="112"/>
      <c r="B43" s="109"/>
      <c r="C43" s="109"/>
      <c r="D43" s="109"/>
      <c r="E43" s="242">
        <f t="shared" si="3"/>
        <v>0</v>
      </c>
    </row>
    <row r="44" spans="1:5" ht="13.5" thickBot="1">
      <c r="A44" s="110"/>
      <c r="B44" s="111"/>
      <c r="C44" s="111"/>
      <c r="D44" s="111"/>
      <c r="E44" s="242">
        <f t="shared" si="3"/>
        <v>0</v>
      </c>
    </row>
    <row r="45" spans="1:5" ht="13.5" thickBot="1">
      <c r="A45" s="243" t="s">
        <v>49</v>
      </c>
      <c r="B45" s="244">
        <f>SUM(B38:B44)</f>
        <v>0</v>
      </c>
      <c r="C45" s="244">
        <f>SUM(C38:C44)</f>
        <v>0</v>
      </c>
      <c r="D45" s="244">
        <f>SUM(D38:D44)</f>
        <v>0</v>
      </c>
      <c r="E45" s="245">
        <f>SUM(E38:E44)</f>
        <v>0</v>
      </c>
    </row>
    <row r="46" spans="1:5" ht="12.75">
      <c r="A46" s="232"/>
      <c r="B46" s="232"/>
      <c r="C46" s="232"/>
      <c r="D46" s="232"/>
      <c r="E46" s="232"/>
    </row>
    <row r="47" spans="1:5" ht="15.75">
      <c r="A47" s="662" t="s">
        <v>516</v>
      </c>
      <c r="B47" s="662"/>
      <c r="C47" s="662"/>
      <c r="D47" s="662"/>
      <c r="E47" s="662"/>
    </row>
    <row r="48" spans="1:5" ht="13.5" thickBot="1">
      <c r="A48" s="232"/>
      <c r="B48" s="232"/>
      <c r="C48" s="232"/>
      <c r="D48" s="232"/>
      <c r="E48" s="232"/>
    </row>
    <row r="49" spans="1:8" ht="13.5" thickBot="1">
      <c r="A49" s="667" t="s">
        <v>142</v>
      </c>
      <c r="B49" s="668"/>
      <c r="C49" s="669"/>
      <c r="D49" s="665" t="s">
        <v>151</v>
      </c>
      <c r="E49" s="666"/>
      <c r="H49" s="54"/>
    </row>
    <row r="50" spans="1:5" ht="12.75">
      <c r="A50" s="670"/>
      <c r="B50" s="671"/>
      <c r="C50" s="672"/>
      <c r="D50" s="658"/>
      <c r="E50" s="659"/>
    </row>
    <row r="51" spans="1:5" ht="13.5" thickBot="1">
      <c r="A51" s="673"/>
      <c r="B51" s="674"/>
      <c r="C51" s="675"/>
      <c r="D51" s="660"/>
      <c r="E51" s="661"/>
    </row>
    <row r="52" spans="1:5" ht="13.5" thickBot="1">
      <c r="A52" s="629" t="s">
        <v>49</v>
      </c>
      <c r="B52" s="656"/>
      <c r="C52" s="657"/>
      <c r="D52" s="663">
        <f>SUM(D50:E51)</f>
        <v>0</v>
      </c>
      <c r="E52" s="664"/>
    </row>
  </sheetData>
  <sheetProtection/>
  <mergeCells count="13">
    <mergeCell ref="B2:E2"/>
    <mergeCell ref="B25:E25"/>
    <mergeCell ref="D3:E3"/>
    <mergeCell ref="D26:E26"/>
    <mergeCell ref="A52:C52"/>
    <mergeCell ref="D50:E50"/>
    <mergeCell ref="D51:E51"/>
    <mergeCell ref="A47:E47"/>
    <mergeCell ref="D52:E52"/>
    <mergeCell ref="D49:E49"/>
    <mergeCell ref="A49:C49"/>
    <mergeCell ref="A50:C50"/>
    <mergeCell ref="A51:C51"/>
  </mergeCells>
  <conditionalFormatting sqref="E5:E12 B12:D12 B22:E22 E15:E21 E28:E35 B35:D35 E38:E45 B45:D45 D52:E52">
    <cfRule type="cellIs" priority="1" dxfId="0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8. melléklet az 1/2015. (I.28.)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L151"/>
  <sheetViews>
    <sheetView view="pageBreakPreview" zoomScale="85" zoomScaleSheetLayoutView="85" zoomScalePageLayoutView="85" workbookViewId="0" topLeftCell="A1">
      <selection activeCell="A151" sqref="A151"/>
    </sheetView>
  </sheetViews>
  <sheetFormatPr defaultColWidth="9.00390625" defaultRowHeight="12.75"/>
  <cols>
    <col min="1" max="1" width="19.50390625" style="392" customWidth="1"/>
    <col min="2" max="2" width="66.375" style="393" customWidth="1"/>
    <col min="3" max="3" width="17.875" style="393" customWidth="1"/>
    <col min="4" max="4" width="15.625" style="394" customWidth="1"/>
    <col min="5" max="16384" width="9.375" style="3" customWidth="1"/>
  </cols>
  <sheetData>
    <row r="1" spans="1:6" s="2" customFormat="1" ht="16.5" customHeight="1">
      <c r="A1" s="247"/>
      <c r="B1" s="248"/>
      <c r="C1" s="248"/>
      <c r="D1" s="262"/>
      <c r="E1" s="262" t="s">
        <v>514</v>
      </c>
      <c r="F1" s="632" t="s">
        <v>595</v>
      </c>
    </row>
    <row r="2" spans="1:6" s="113" customFormat="1" ht="21" customHeight="1" thickBot="1">
      <c r="A2" s="247"/>
      <c r="B2" s="248"/>
      <c r="C2" s="248"/>
      <c r="D2" s="262"/>
      <c r="E2" s="262"/>
      <c r="F2" s="262"/>
    </row>
    <row r="3" spans="1:6" s="113" customFormat="1" ht="15.75">
      <c r="A3" s="409" t="s">
        <v>62</v>
      </c>
      <c r="B3" s="358" t="s">
        <v>216</v>
      </c>
      <c r="C3" s="557"/>
      <c r="D3" s="360"/>
      <c r="E3" s="360"/>
      <c r="F3" s="360" t="s">
        <v>50</v>
      </c>
    </row>
    <row r="4" spans="1:6" s="114" customFormat="1" ht="15.75" customHeight="1" thickBot="1">
      <c r="A4" s="249" t="s">
        <v>208</v>
      </c>
      <c r="B4" s="359" t="s">
        <v>457</v>
      </c>
      <c r="C4" s="558"/>
      <c r="D4" s="361"/>
      <c r="E4" s="361"/>
      <c r="F4" s="361">
        <v>1</v>
      </c>
    </row>
    <row r="5" spans="1:6" ht="14.25" thickBot="1">
      <c r="A5" s="250"/>
      <c r="B5" s="250"/>
      <c r="C5" s="250"/>
      <c r="D5" s="251"/>
      <c r="E5" s="251" t="s">
        <v>51</v>
      </c>
      <c r="F5" s="251"/>
    </row>
    <row r="6" spans="1:6" s="75" customFormat="1" ht="12.75" customHeight="1" thickBot="1">
      <c r="A6" s="410" t="s">
        <v>209</v>
      </c>
      <c r="B6" s="252" t="s">
        <v>52</v>
      </c>
      <c r="C6" s="362" t="s">
        <v>579</v>
      </c>
      <c r="D6" s="362" t="s">
        <v>580</v>
      </c>
      <c r="E6" s="362" t="s">
        <v>581</v>
      </c>
      <c r="F6" s="362" t="s">
        <v>582</v>
      </c>
    </row>
    <row r="7" spans="1:6" s="75" customFormat="1" ht="15.75" customHeight="1" thickBot="1">
      <c r="A7" s="218">
        <v>1</v>
      </c>
      <c r="B7" s="219">
        <v>2</v>
      </c>
      <c r="C7" s="220">
        <v>3</v>
      </c>
      <c r="D7" s="220">
        <v>4</v>
      </c>
      <c r="E7" s="220">
        <v>5</v>
      </c>
      <c r="F7" s="220">
        <v>6</v>
      </c>
    </row>
    <row r="8" spans="1:6" s="75" customFormat="1" ht="12" customHeight="1" thickBot="1">
      <c r="A8" s="253"/>
      <c r="B8" s="254" t="s">
        <v>54</v>
      </c>
      <c r="C8" s="363"/>
      <c r="D8" s="363"/>
      <c r="E8" s="363"/>
      <c r="F8" s="363"/>
    </row>
    <row r="9" spans="1:6" s="115" customFormat="1" ht="12" customHeight="1" thickBot="1">
      <c r="A9" s="37" t="s">
        <v>15</v>
      </c>
      <c r="B9" s="21" t="s">
        <v>251</v>
      </c>
      <c r="C9" s="298">
        <f>+C10+C11+C12+C13+C14+C15</f>
        <v>7618</v>
      </c>
      <c r="D9" s="298">
        <f>+D10+D11+D12+D13+D14+D15</f>
        <v>8816</v>
      </c>
      <c r="E9" s="298">
        <f>+E10+E11+E12+E13+E14+E15</f>
        <v>9501</v>
      </c>
      <c r="F9" s="298">
        <f>+F10+F11+F12+F13+F14+F15</f>
        <v>15230</v>
      </c>
    </row>
    <row r="10" spans="1:6" s="116" customFormat="1" ht="12" customHeight="1">
      <c r="A10" s="437" t="s">
        <v>100</v>
      </c>
      <c r="B10" s="419" t="s">
        <v>252</v>
      </c>
      <c r="C10" s="301">
        <v>1829</v>
      </c>
      <c r="D10" s="301">
        <v>1863</v>
      </c>
      <c r="E10" s="301">
        <v>1863</v>
      </c>
      <c r="F10" s="301">
        <v>1863</v>
      </c>
    </row>
    <row r="11" spans="1:6" s="116" customFormat="1" ht="12" customHeight="1">
      <c r="A11" s="438" t="s">
        <v>101</v>
      </c>
      <c r="B11" s="420" t="s">
        <v>253</v>
      </c>
      <c r="C11" s="300"/>
      <c r="D11" s="300"/>
      <c r="E11" s="300"/>
      <c r="F11" s="300"/>
    </row>
    <row r="12" spans="1:6" s="116" customFormat="1" ht="12" customHeight="1">
      <c r="A12" s="438" t="s">
        <v>102</v>
      </c>
      <c r="B12" s="420" t="s">
        <v>254</v>
      </c>
      <c r="C12" s="300">
        <v>4799</v>
      </c>
      <c r="D12" s="300">
        <v>5505</v>
      </c>
      <c r="E12" s="300">
        <v>5529</v>
      </c>
      <c r="F12" s="300">
        <v>8069</v>
      </c>
    </row>
    <row r="13" spans="1:6" s="116" customFormat="1" ht="12" customHeight="1">
      <c r="A13" s="438" t="s">
        <v>103</v>
      </c>
      <c r="B13" s="420" t="s">
        <v>255</v>
      </c>
      <c r="C13" s="300">
        <v>990</v>
      </c>
      <c r="D13" s="300">
        <v>1200</v>
      </c>
      <c r="E13" s="300">
        <v>1200</v>
      </c>
      <c r="F13" s="300">
        <v>1200</v>
      </c>
    </row>
    <row r="14" spans="1:6" s="115" customFormat="1" ht="12" customHeight="1">
      <c r="A14" s="438" t="s">
        <v>152</v>
      </c>
      <c r="B14" s="420" t="s">
        <v>256</v>
      </c>
      <c r="C14" s="615"/>
      <c r="D14" s="300">
        <v>248</v>
      </c>
      <c r="E14" s="300">
        <v>345</v>
      </c>
      <c r="F14" s="300">
        <v>4098</v>
      </c>
    </row>
    <row r="15" spans="1:6" s="115" customFormat="1" ht="12" customHeight="1" thickBot="1">
      <c r="A15" s="439" t="s">
        <v>104</v>
      </c>
      <c r="B15" s="421" t="s">
        <v>257</v>
      </c>
      <c r="C15" s="616"/>
      <c r="D15" s="300"/>
      <c r="E15" s="300">
        <v>564</v>
      </c>
      <c r="F15" s="300"/>
    </row>
    <row r="16" spans="1:6" s="115" customFormat="1" ht="12" customHeight="1" thickBot="1">
      <c r="A16" s="37" t="s">
        <v>16</v>
      </c>
      <c r="B16" s="293" t="s">
        <v>258</v>
      </c>
      <c r="C16" s="298">
        <f>+C17+C18+C19+C20+C21</f>
        <v>0</v>
      </c>
      <c r="D16" s="298">
        <f>+D17+D18+D19+D20+D21</f>
        <v>1220</v>
      </c>
      <c r="E16" s="298">
        <f>+E17+E18+E19+E20+E21</f>
        <v>1561</v>
      </c>
      <c r="F16" s="298">
        <f>+F17+F18+F19+F20+F21+F22</f>
        <v>1982</v>
      </c>
    </row>
    <row r="17" spans="1:6" s="115" customFormat="1" ht="12" customHeight="1">
      <c r="A17" s="437" t="s">
        <v>106</v>
      </c>
      <c r="B17" s="419" t="s">
        <v>259</v>
      </c>
      <c r="C17" s="301"/>
      <c r="D17" s="301"/>
      <c r="E17" s="301"/>
      <c r="F17" s="301"/>
    </row>
    <row r="18" spans="1:6" s="115" customFormat="1" ht="12" customHeight="1">
      <c r="A18" s="438" t="s">
        <v>107</v>
      </c>
      <c r="B18" s="420" t="s">
        <v>260</v>
      </c>
      <c r="C18" s="300"/>
      <c r="D18" s="300"/>
      <c r="E18" s="300"/>
      <c r="F18" s="300"/>
    </row>
    <row r="19" spans="1:6" s="115" customFormat="1" ht="12" customHeight="1">
      <c r="A19" s="438" t="s">
        <v>108</v>
      </c>
      <c r="B19" s="420" t="s">
        <v>461</v>
      </c>
      <c r="C19" s="300"/>
      <c r="D19" s="300"/>
      <c r="E19" s="300"/>
      <c r="F19" s="300"/>
    </row>
    <row r="20" spans="1:6" s="115" customFormat="1" ht="12" customHeight="1">
      <c r="A20" s="438" t="s">
        <v>109</v>
      </c>
      <c r="B20" s="420" t="s">
        <v>462</v>
      </c>
      <c r="C20" s="300"/>
      <c r="D20" s="300"/>
      <c r="E20" s="300"/>
      <c r="F20" s="300"/>
    </row>
    <row r="21" spans="1:6" s="116" customFormat="1" ht="12" customHeight="1">
      <c r="A21" s="438" t="s">
        <v>110</v>
      </c>
      <c r="B21" s="420" t="s">
        <v>261</v>
      </c>
      <c r="C21" s="300"/>
      <c r="D21" s="300">
        <v>1220</v>
      </c>
      <c r="E21" s="300">
        <v>1561</v>
      </c>
      <c r="F21" s="300">
        <v>1852</v>
      </c>
    </row>
    <row r="22" spans="1:6" s="116" customFormat="1" ht="12" customHeight="1" thickBot="1">
      <c r="A22" s="439" t="s">
        <v>119</v>
      </c>
      <c r="B22" s="421" t="s">
        <v>262</v>
      </c>
      <c r="C22" s="302"/>
      <c r="D22" s="302"/>
      <c r="E22" s="302"/>
      <c r="F22" s="302">
        <v>130</v>
      </c>
    </row>
    <row r="23" spans="1:6" s="116" customFormat="1" ht="12" customHeight="1" thickBot="1">
      <c r="A23" s="37" t="s">
        <v>17</v>
      </c>
      <c r="B23" s="21" t="s">
        <v>263</v>
      </c>
      <c r="C23" s="298">
        <f>+C24+C25+C26+C27+C28</f>
        <v>9375</v>
      </c>
      <c r="D23" s="298">
        <f>+D24+D25+D26+D27+D28</f>
        <v>9375</v>
      </c>
      <c r="E23" s="298">
        <f>+E24+E25+E26+E27+E28</f>
        <v>21748</v>
      </c>
      <c r="F23" s="298">
        <f>+F24+F25+F26+F27+F28</f>
        <v>19375</v>
      </c>
    </row>
    <row r="24" spans="1:6" s="115" customFormat="1" ht="12" customHeight="1">
      <c r="A24" s="437" t="s">
        <v>89</v>
      </c>
      <c r="B24" s="419" t="s">
        <v>264</v>
      </c>
      <c r="C24" s="301">
        <v>9375</v>
      </c>
      <c r="D24" s="301">
        <v>9375</v>
      </c>
      <c r="E24" s="301">
        <v>9375</v>
      </c>
      <c r="F24" s="301">
        <v>9375</v>
      </c>
    </row>
    <row r="25" spans="1:6" s="116" customFormat="1" ht="12" customHeight="1">
      <c r="A25" s="438" t="s">
        <v>90</v>
      </c>
      <c r="B25" s="420" t="s">
        <v>265</v>
      </c>
      <c r="C25" s="300"/>
      <c r="D25" s="300"/>
      <c r="E25" s="300"/>
      <c r="F25" s="300"/>
    </row>
    <row r="26" spans="1:6" s="116" customFormat="1" ht="12" customHeight="1">
      <c r="A26" s="438" t="s">
        <v>91</v>
      </c>
      <c r="B26" s="420" t="s">
        <v>463</v>
      </c>
      <c r="C26" s="300"/>
      <c r="D26" s="300"/>
      <c r="E26" s="300"/>
      <c r="F26" s="300"/>
    </row>
    <row r="27" spans="1:6" s="116" customFormat="1" ht="12" customHeight="1">
      <c r="A27" s="438" t="s">
        <v>92</v>
      </c>
      <c r="B27" s="420" t="s">
        <v>464</v>
      </c>
      <c r="C27" s="300"/>
      <c r="D27" s="300"/>
      <c r="E27" s="300"/>
      <c r="F27" s="300"/>
    </row>
    <row r="28" spans="1:6" s="116" customFormat="1" ht="12" customHeight="1">
      <c r="A28" s="438" t="s">
        <v>175</v>
      </c>
      <c r="B28" s="420" t="s">
        <v>266</v>
      </c>
      <c r="C28" s="300"/>
      <c r="D28" s="300"/>
      <c r="E28" s="300">
        <v>12373</v>
      </c>
      <c r="F28" s="300">
        <v>10000</v>
      </c>
    </row>
    <row r="29" spans="1:6" s="116" customFormat="1" ht="12" customHeight="1" thickBot="1">
      <c r="A29" s="439" t="s">
        <v>176</v>
      </c>
      <c r="B29" s="421" t="s">
        <v>267</v>
      </c>
      <c r="C29" s="302"/>
      <c r="D29" s="302"/>
      <c r="E29" s="302"/>
      <c r="F29" s="302"/>
    </row>
    <row r="30" spans="1:6" s="116" customFormat="1" ht="12" customHeight="1" thickBot="1">
      <c r="A30" s="37" t="s">
        <v>177</v>
      </c>
      <c r="B30" s="21" t="s">
        <v>268</v>
      </c>
      <c r="C30" s="304">
        <f>+C31+C34+C35+C36</f>
        <v>25270</v>
      </c>
      <c r="D30" s="304">
        <f>+D31+D34+D35+D36</f>
        <v>25270</v>
      </c>
      <c r="E30" s="304">
        <f>+E31+E34+E35+E36</f>
        <v>25270</v>
      </c>
      <c r="F30" s="304">
        <f>+F31+F34+F35+F36</f>
        <v>25270</v>
      </c>
    </row>
    <row r="31" spans="1:6" s="116" customFormat="1" ht="12" customHeight="1">
      <c r="A31" s="437" t="s">
        <v>269</v>
      </c>
      <c r="B31" s="419" t="s">
        <v>275</v>
      </c>
      <c r="C31" s="414">
        <f>+C32+C33</f>
        <v>22385</v>
      </c>
      <c r="D31" s="414">
        <f>+D32+D33</f>
        <v>22385</v>
      </c>
      <c r="E31" s="414">
        <f>+E32+E33</f>
        <v>22385</v>
      </c>
      <c r="F31" s="414">
        <v>21871</v>
      </c>
    </row>
    <row r="32" spans="1:6" s="116" customFormat="1" ht="12" customHeight="1">
      <c r="A32" s="438" t="s">
        <v>270</v>
      </c>
      <c r="B32" s="420" t="s">
        <v>276</v>
      </c>
      <c r="C32" s="300">
        <v>1502</v>
      </c>
      <c r="D32" s="300">
        <v>1502</v>
      </c>
      <c r="E32" s="300">
        <v>1502</v>
      </c>
      <c r="F32" s="300">
        <v>1595</v>
      </c>
    </row>
    <row r="33" spans="1:6" s="116" customFormat="1" ht="12" customHeight="1">
      <c r="A33" s="438" t="s">
        <v>271</v>
      </c>
      <c r="B33" s="420" t="s">
        <v>277</v>
      </c>
      <c r="C33" s="300">
        <v>20883</v>
      </c>
      <c r="D33" s="300">
        <v>20883</v>
      </c>
      <c r="E33" s="300">
        <v>20883</v>
      </c>
      <c r="F33" s="300">
        <v>20276</v>
      </c>
    </row>
    <row r="34" spans="1:6" s="116" customFormat="1" ht="12" customHeight="1">
      <c r="A34" s="438" t="s">
        <v>272</v>
      </c>
      <c r="B34" s="420" t="s">
        <v>278</v>
      </c>
      <c r="C34" s="300">
        <v>2659</v>
      </c>
      <c r="D34" s="300">
        <v>2659</v>
      </c>
      <c r="E34" s="300">
        <v>2659</v>
      </c>
      <c r="F34" s="300">
        <v>3055</v>
      </c>
    </row>
    <row r="35" spans="1:6" s="116" customFormat="1" ht="12" customHeight="1">
      <c r="A35" s="438" t="s">
        <v>273</v>
      </c>
      <c r="B35" s="420" t="s">
        <v>279</v>
      </c>
      <c r="C35" s="300">
        <v>226</v>
      </c>
      <c r="D35" s="300">
        <v>226</v>
      </c>
      <c r="E35" s="300">
        <v>226</v>
      </c>
      <c r="F35" s="300">
        <v>344</v>
      </c>
    </row>
    <row r="36" spans="1:6" s="116" customFormat="1" ht="12" customHeight="1" thickBot="1">
      <c r="A36" s="439" t="s">
        <v>274</v>
      </c>
      <c r="B36" s="421" t="s">
        <v>280</v>
      </c>
      <c r="C36" s="302"/>
      <c r="D36" s="302"/>
      <c r="E36" s="302"/>
      <c r="F36" s="302"/>
    </row>
    <row r="37" spans="1:6" s="116" customFormat="1" ht="12" customHeight="1" thickBot="1">
      <c r="A37" s="37" t="s">
        <v>19</v>
      </c>
      <c r="B37" s="21" t="s">
        <v>281</v>
      </c>
      <c r="C37" s="298">
        <f>SUM(C38:C47)</f>
        <v>5099</v>
      </c>
      <c r="D37" s="298">
        <f>SUM(D38:D47)</f>
        <v>4889</v>
      </c>
      <c r="E37" s="298">
        <f>SUM(E38:E47)</f>
        <v>4889</v>
      </c>
      <c r="F37" s="298">
        <f>SUM(F38:F47)</f>
        <v>5239</v>
      </c>
    </row>
    <row r="38" spans="1:6" s="116" customFormat="1" ht="12" customHeight="1">
      <c r="A38" s="437" t="s">
        <v>93</v>
      </c>
      <c r="B38" s="419" t="s">
        <v>284</v>
      </c>
      <c r="C38" s="301"/>
      <c r="D38" s="301"/>
      <c r="E38" s="301"/>
      <c r="F38" s="301"/>
    </row>
    <row r="39" spans="1:6" s="116" customFormat="1" ht="12" customHeight="1">
      <c r="A39" s="438" t="s">
        <v>94</v>
      </c>
      <c r="B39" s="420" t="s">
        <v>285</v>
      </c>
      <c r="C39" s="300"/>
      <c r="D39" s="300">
        <v>848</v>
      </c>
      <c r="E39" s="300">
        <v>848</v>
      </c>
      <c r="F39" s="300">
        <v>2347</v>
      </c>
    </row>
    <row r="40" spans="1:6" s="116" customFormat="1" ht="12" customHeight="1">
      <c r="A40" s="438" t="s">
        <v>95</v>
      </c>
      <c r="B40" s="420" t="s">
        <v>286</v>
      </c>
      <c r="C40" s="300">
        <v>707</v>
      </c>
      <c r="D40" s="300">
        <v>707</v>
      </c>
      <c r="E40" s="300">
        <v>707</v>
      </c>
      <c r="F40" s="300"/>
    </row>
    <row r="41" spans="1:6" s="116" customFormat="1" ht="12" customHeight="1">
      <c r="A41" s="438" t="s">
        <v>179</v>
      </c>
      <c r="B41" s="420" t="s">
        <v>287</v>
      </c>
      <c r="C41" s="300">
        <v>1058</v>
      </c>
      <c r="D41" s="300">
        <v>0</v>
      </c>
      <c r="E41" s="300">
        <v>0</v>
      </c>
      <c r="F41" s="300">
        <v>0</v>
      </c>
    </row>
    <row r="42" spans="1:6" s="116" customFormat="1" ht="12" customHeight="1">
      <c r="A42" s="438" t="s">
        <v>180</v>
      </c>
      <c r="B42" s="420" t="s">
        <v>288</v>
      </c>
      <c r="C42" s="300">
        <v>2994</v>
      </c>
      <c r="D42" s="300">
        <v>2994</v>
      </c>
      <c r="E42" s="300">
        <v>2994</v>
      </c>
      <c r="F42" s="300">
        <v>2556</v>
      </c>
    </row>
    <row r="43" spans="1:6" s="116" customFormat="1" ht="12" customHeight="1">
      <c r="A43" s="438" t="s">
        <v>181</v>
      </c>
      <c r="B43" s="420" t="s">
        <v>289</v>
      </c>
      <c r="C43" s="300"/>
      <c r="D43" s="300"/>
      <c r="E43" s="300"/>
      <c r="F43" s="300"/>
    </row>
    <row r="44" spans="1:6" s="116" customFormat="1" ht="12" customHeight="1">
      <c r="A44" s="438" t="s">
        <v>182</v>
      </c>
      <c r="B44" s="420" t="s">
        <v>290</v>
      </c>
      <c r="C44" s="300"/>
      <c r="D44" s="300"/>
      <c r="E44" s="300"/>
      <c r="F44" s="300"/>
    </row>
    <row r="45" spans="1:6" s="116" customFormat="1" ht="12" customHeight="1">
      <c r="A45" s="438" t="s">
        <v>183</v>
      </c>
      <c r="B45" s="420" t="s">
        <v>291</v>
      </c>
      <c r="C45" s="300">
        <v>210</v>
      </c>
      <c r="D45" s="300">
        <v>210</v>
      </c>
      <c r="E45" s="300">
        <v>210</v>
      </c>
      <c r="F45" s="300">
        <v>40</v>
      </c>
    </row>
    <row r="46" spans="1:6" s="116" customFormat="1" ht="12" customHeight="1">
      <c r="A46" s="438" t="s">
        <v>282</v>
      </c>
      <c r="B46" s="420" t="s">
        <v>292</v>
      </c>
      <c r="C46" s="303"/>
      <c r="D46" s="303"/>
      <c r="E46" s="303"/>
      <c r="F46" s="303">
        <v>186</v>
      </c>
    </row>
    <row r="47" spans="1:6" s="116" customFormat="1" ht="12" customHeight="1" thickBot="1">
      <c r="A47" s="439" t="s">
        <v>283</v>
      </c>
      <c r="B47" s="421" t="s">
        <v>293</v>
      </c>
      <c r="C47" s="405">
        <v>130</v>
      </c>
      <c r="D47" s="405">
        <v>130</v>
      </c>
      <c r="E47" s="405">
        <v>130</v>
      </c>
      <c r="F47" s="405">
        <v>110</v>
      </c>
    </row>
    <row r="48" spans="1:6" s="116" customFormat="1" ht="12" customHeight="1" thickBot="1">
      <c r="A48" s="37" t="s">
        <v>20</v>
      </c>
      <c r="B48" s="21" t="s">
        <v>294</v>
      </c>
      <c r="C48" s="298">
        <f>SUM(C49:C53)</f>
        <v>0</v>
      </c>
      <c r="D48" s="298">
        <f>SUM(D49:D53)</f>
        <v>0</v>
      </c>
      <c r="E48" s="298">
        <f>SUM(E49:E53)</f>
        <v>0</v>
      </c>
      <c r="F48" s="298">
        <f>SUM(F49:F53)</f>
        <v>0</v>
      </c>
    </row>
    <row r="49" spans="1:6" s="116" customFormat="1" ht="12" customHeight="1">
      <c r="A49" s="437" t="s">
        <v>96</v>
      </c>
      <c r="B49" s="419" t="s">
        <v>298</v>
      </c>
      <c r="C49" s="454"/>
      <c r="D49" s="454"/>
      <c r="E49" s="454"/>
      <c r="F49" s="454"/>
    </row>
    <row r="50" spans="1:6" s="116" customFormat="1" ht="12" customHeight="1">
      <c r="A50" s="438" t="s">
        <v>97</v>
      </c>
      <c r="B50" s="420" t="s">
        <v>299</v>
      </c>
      <c r="C50" s="303"/>
      <c r="D50" s="303"/>
      <c r="E50" s="303"/>
      <c r="F50" s="303"/>
    </row>
    <row r="51" spans="1:6" s="116" customFormat="1" ht="12" customHeight="1">
      <c r="A51" s="438" t="s">
        <v>295</v>
      </c>
      <c r="B51" s="420" t="s">
        <v>300</v>
      </c>
      <c r="C51" s="303"/>
      <c r="D51" s="303"/>
      <c r="E51" s="303"/>
      <c r="F51" s="303"/>
    </row>
    <row r="52" spans="1:6" s="116" customFormat="1" ht="12" customHeight="1">
      <c r="A52" s="438" t="s">
        <v>296</v>
      </c>
      <c r="B52" s="420" t="s">
        <v>301</v>
      </c>
      <c r="C52" s="303"/>
      <c r="D52" s="303"/>
      <c r="E52" s="303"/>
      <c r="F52" s="303"/>
    </row>
    <row r="53" spans="1:6" s="116" customFormat="1" ht="12" customHeight="1" thickBot="1">
      <c r="A53" s="439" t="s">
        <v>297</v>
      </c>
      <c r="B53" s="421" t="s">
        <v>302</v>
      </c>
      <c r="C53" s="405"/>
      <c r="D53" s="405"/>
      <c r="E53" s="405"/>
      <c r="F53" s="405"/>
    </row>
    <row r="54" spans="1:6" s="116" customFormat="1" ht="12" customHeight="1" thickBot="1">
      <c r="A54" s="37" t="s">
        <v>184</v>
      </c>
      <c r="B54" s="21" t="s">
        <v>303</v>
      </c>
      <c r="C54" s="298">
        <f>SUM(C55:C57)</f>
        <v>0</v>
      </c>
      <c r="D54" s="298">
        <f>SUM(D55:D57)</f>
        <v>40</v>
      </c>
      <c r="E54" s="298">
        <f>SUM(E55:E57)</f>
        <v>40</v>
      </c>
      <c r="F54" s="298">
        <f>SUM(F55:F57)</f>
        <v>10</v>
      </c>
    </row>
    <row r="55" spans="1:6" s="116" customFormat="1" ht="12" customHeight="1">
      <c r="A55" s="437" t="s">
        <v>98</v>
      </c>
      <c r="B55" s="419" t="s">
        <v>304</v>
      </c>
      <c r="C55" s="301"/>
      <c r="D55" s="301"/>
      <c r="E55" s="301"/>
      <c r="F55" s="301"/>
    </row>
    <row r="56" spans="1:6" s="116" customFormat="1" ht="12" customHeight="1">
      <c r="A56" s="438" t="s">
        <v>99</v>
      </c>
      <c r="B56" s="420" t="s">
        <v>465</v>
      </c>
      <c r="C56" s="300"/>
      <c r="D56" s="300"/>
      <c r="E56" s="300"/>
      <c r="F56" s="300"/>
    </row>
    <row r="57" spans="1:6" s="116" customFormat="1" ht="12" customHeight="1">
      <c r="A57" s="438" t="s">
        <v>308</v>
      </c>
      <c r="B57" s="420" t="s">
        <v>306</v>
      </c>
      <c r="C57" s="300"/>
      <c r="D57" s="300">
        <v>40</v>
      </c>
      <c r="E57" s="300">
        <v>40</v>
      </c>
      <c r="F57" s="300">
        <v>10</v>
      </c>
    </row>
    <row r="58" spans="1:6" s="116" customFormat="1" ht="12" customHeight="1" thickBot="1">
      <c r="A58" s="439" t="s">
        <v>309</v>
      </c>
      <c r="B58" s="421" t="s">
        <v>307</v>
      </c>
      <c r="C58" s="302"/>
      <c r="D58" s="302"/>
      <c r="E58" s="302"/>
      <c r="F58" s="302"/>
    </row>
    <row r="59" spans="1:6" s="116" customFormat="1" ht="12" customHeight="1" thickBot="1">
      <c r="A59" s="37" t="s">
        <v>22</v>
      </c>
      <c r="B59" s="293" t="s">
        <v>310</v>
      </c>
      <c r="C59" s="298">
        <f>SUM(C60:C62)</f>
        <v>0</v>
      </c>
      <c r="D59" s="298">
        <f>SUM(D60:D62)</f>
        <v>3435</v>
      </c>
      <c r="E59" s="298">
        <f>SUM(E60:E62)</f>
        <v>3435</v>
      </c>
      <c r="F59" s="298">
        <f>SUM(F60:F62)</f>
        <v>3435</v>
      </c>
    </row>
    <row r="60" spans="1:6" s="116" customFormat="1" ht="12" customHeight="1">
      <c r="A60" s="437" t="s">
        <v>185</v>
      </c>
      <c r="B60" s="419" t="s">
        <v>312</v>
      </c>
      <c r="C60" s="303"/>
      <c r="D60" s="303"/>
      <c r="E60" s="303"/>
      <c r="F60" s="303"/>
    </row>
    <row r="61" spans="1:6" s="116" customFormat="1" ht="12" customHeight="1">
      <c r="A61" s="438" t="s">
        <v>186</v>
      </c>
      <c r="B61" s="420" t="s">
        <v>466</v>
      </c>
      <c r="C61" s="303"/>
      <c r="D61" s="303"/>
      <c r="E61" s="303"/>
      <c r="F61" s="303"/>
    </row>
    <row r="62" spans="1:6" s="116" customFormat="1" ht="12" customHeight="1">
      <c r="A62" s="438" t="s">
        <v>222</v>
      </c>
      <c r="B62" s="420" t="s">
        <v>313</v>
      </c>
      <c r="C62" s="303"/>
      <c r="D62" s="303">
        <v>3435</v>
      </c>
      <c r="E62" s="303">
        <v>3435</v>
      </c>
      <c r="F62" s="303">
        <v>3435</v>
      </c>
    </row>
    <row r="63" spans="1:6" s="116" customFormat="1" ht="12" customHeight="1" thickBot="1">
      <c r="A63" s="439" t="s">
        <v>311</v>
      </c>
      <c r="B63" s="421" t="s">
        <v>314</v>
      </c>
      <c r="C63" s="303"/>
      <c r="D63" s="303"/>
      <c r="E63" s="303"/>
      <c r="F63" s="303"/>
    </row>
    <row r="64" spans="1:6" s="116" customFormat="1" ht="12" customHeight="1" thickBot="1">
      <c r="A64" s="37" t="s">
        <v>23</v>
      </c>
      <c r="B64" s="21" t="s">
        <v>315</v>
      </c>
      <c r="C64" s="304">
        <f>+C9+C16+C23+C30+C37+C48+C54+C59</f>
        <v>47362</v>
      </c>
      <c r="D64" s="304">
        <f>+D9+D16+D23+D30+D37+D48+D54+D59</f>
        <v>53045</v>
      </c>
      <c r="E64" s="304">
        <f>+E9+E16+E23+E30+E37+E48+E54+E59</f>
        <v>66444</v>
      </c>
      <c r="F64" s="304">
        <f>+F9+F16+F23+F30+F37+F48+F54+F59</f>
        <v>70541</v>
      </c>
    </row>
    <row r="65" spans="1:6" s="116" customFormat="1" ht="12" customHeight="1" thickBot="1">
      <c r="A65" s="440" t="s">
        <v>452</v>
      </c>
      <c r="B65" s="293" t="s">
        <v>317</v>
      </c>
      <c r="C65" s="298">
        <f>SUM(C66:C68)</f>
        <v>26298</v>
      </c>
      <c r="D65" s="298">
        <f>SUM(D66:D68)</f>
        <v>26298</v>
      </c>
      <c r="E65" s="298">
        <f>SUM(E66:E68)</f>
        <v>26298</v>
      </c>
      <c r="F65" s="298">
        <f>SUM(F66:F68)</f>
        <v>0</v>
      </c>
    </row>
    <row r="66" spans="1:6" s="116" customFormat="1" ht="12" customHeight="1">
      <c r="A66" s="437" t="s">
        <v>350</v>
      </c>
      <c r="B66" s="419" t="s">
        <v>318</v>
      </c>
      <c r="C66" s="303">
        <v>26298</v>
      </c>
      <c r="D66" s="303">
        <v>26298</v>
      </c>
      <c r="E66" s="303">
        <v>26298</v>
      </c>
      <c r="F66" s="303"/>
    </row>
    <row r="67" spans="1:6" s="116" customFormat="1" ht="12" customHeight="1">
      <c r="A67" s="438" t="s">
        <v>359</v>
      </c>
      <c r="B67" s="420" t="s">
        <v>319</v>
      </c>
      <c r="C67" s="303"/>
      <c r="D67" s="303"/>
      <c r="E67" s="303"/>
      <c r="F67" s="303"/>
    </row>
    <row r="68" spans="1:6" s="116" customFormat="1" ht="12" customHeight="1" thickBot="1">
      <c r="A68" s="439" t="s">
        <v>360</v>
      </c>
      <c r="B68" s="423" t="s">
        <v>320</v>
      </c>
      <c r="C68" s="303"/>
      <c r="D68" s="303"/>
      <c r="E68" s="303"/>
      <c r="F68" s="303"/>
    </row>
    <row r="69" spans="1:6" s="116" customFormat="1" ht="12" customHeight="1" thickBot="1">
      <c r="A69" s="440" t="s">
        <v>321</v>
      </c>
      <c r="B69" s="293" t="s">
        <v>322</v>
      </c>
      <c r="C69" s="298">
        <f>SUM(C70:C73)</f>
        <v>0</v>
      </c>
      <c r="D69" s="298">
        <f>SUM(D70:D73)</f>
        <v>0</v>
      </c>
      <c r="E69" s="298">
        <f>SUM(E70:E73)</f>
        <v>0</v>
      </c>
      <c r="F69" s="298">
        <f>SUM(F70:F73)</f>
        <v>0</v>
      </c>
    </row>
    <row r="70" spans="1:6" s="116" customFormat="1" ht="12" customHeight="1">
      <c r="A70" s="437" t="s">
        <v>153</v>
      </c>
      <c r="B70" s="419" t="s">
        <v>323</v>
      </c>
      <c r="C70" s="303"/>
      <c r="D70" s="303"/>
      <c r="E70" s="303"/>
      <c r="F70" s="303"/>
    </row>
    <row r="71" spans="1:6" s="116" customFormat="1" ht="12" customHeight="1">
      <c r="A71" s="438" t="s">
        <v>154</v>
      </c>
      <c r="B71" s="420" t="s">
        <v>324</v>
      </c>
      <c r="C71" s="303"/>
      <c r="D71" s="303"/>
      <c r="E71" s="303"/>
      <c r="F71" s="303"/>
    </row>
    <row r="72" spans="1:6" s="116" customFormat="1" ht="12" customHeight="1">
      <c r="A72" s="438" t="s">
        <v>351</v>
      </c>
      <c r="B72" s="420" t="s">
        <v>325</v>
      </c>
      <c r="C72" s="303"/>
      <c r="D72" s="303"/>
      <c r="E72" s="303"/>
      <c r="F72" s="303"/>
    </row>
    <row r="73" spans="1:6" s="116" customFormat="1" ht="12" customHeight="1" thickBot="1">
      <c r="A73" s="439" t="s">
        <v>352</v>
      </c>
      <c r="B73" s="421" t="s">
        <v>326</v>
      </c>
      <c r="C73" s="303"/>
      <c r="D73" s="303"/>
      <c r="E73" s="303"/>
      <c r="F73" s="303"/>
    </row>
    <row r="74" spans="1:6" s="116" customFormat="1" ht="12" customHeight="1" thickBot="1">
      <c r="A74" s="440" t="s">
        <v>327</v>
      </c>
      <c r="B74" s="293" t="s">
        <v>328</v>
      </c>
      <c r="C74" s="298">
        <f>SUM(C75:C76)</f>
        <v>11629</v>
      </c>
      <c r="D74" s="298">
        <f>SUM(D75:D76)</f>
        <v>12279</v>
      </c>
      <c r="E74" s="298">
        <f>SUM(E75:E76)</f>
        <v>12279</v>
      </c>
      <c r="F74" s="298">
        <f>SUM(F75:F76)</f>
        <v>12282</v>
      </c>
    </row>
    <row r="75" spans="1:6" s="116" customFormat="1" ht="12" customHeight="1">
      <c r="A75" s="437" t="s">
        <v>353</v>
      </c>
      <c r="B75" s="419" t="s">
        <v>329</v>
      </c>
      <c r="C75" s="303">
        <v>11629</v>
      </c>
      <c r="D75" s="303">
        <v>12279</v>
      </c>
      <c r="E75" s="303">
        <v>12279</v>
      </c>
      <c r="F75" s="303">
        <v>12282</v>
      </c>
    </row>
    <row r="76" spans="1:6" s="115" customFormat="1" ht="12" customHeight="1" thickBot="1">
      <c r="A76" s="439" t="s">
        <v>354</v>
      </c>
      <c r="B76" s="421" t="s">
        <v>330</v>
      </c>
      <c r="C76" s="303"/>
      <c r="D76" s="303"/>
      <c r="E76" s="303"/>
      <c r="F76" s="303"/>
    </row>
    <row r="77" spans="1:6" s="116" customFormat="1" ht="12" customHeight="1" thickBot="1">
      <c r="A77" s="440" t="s">
        <v>331</v>
      </c>
      <c r="B77" s="293" t="s">
        <v>332</v>
      </c>
      <c r="C77" s="298">
        <f>SUM(C78:C80)</f>
        <v>0</v>
      </c>
      <c r="D77" s="298">
        <f>SUM(D78:D80)</f>
        <v>0</v>
      </c>
      <c r="E77" s="298">
        <f>SUM(E78:E80)</f>
        <v>0</v>
      </c>
      <c r="F77" s="298">
        <f>SUM(F78:F80)</f>
        <v>970</v>
      </c>
    </row>
    <row r="78" spans="1:6" s="116" customFormat="1" ht="12" customHeight="1">
      <c r="A78" s="437" t="s">
        <v>355</v>
      </c>
      <c r="B78" s="419" t="s">
        <v>333</v>
      </c>
      <c r="C78" s="303"/>
      <c r="D78" s="303"/>
      <c r="E78" s="303"/>
      <c r="F78" s="303">
        <v>970</v>
      </c>
    </row>
    <row r="79" spans="1:6" s="116" customFormat="1" ht="12" customHeight="1">
      <c r="A79" s="438" t="s">
        <v>356</v>
      </c>
      <c r="B79" s="420" t="s">
        <v>334</v>
      </c>
      <c r="C79" s="303"/>
      <c r="D79" s="303"/>
      <c r="E79" s="303"/>
      <c r="F79" s="303"/>
    </row>
    <row r="80" spans="1:6" s="116" customFormat="1" ht="12" customHeight="1" thickBot="1">
      <c r="A80" s="439" t="s">
        <v>357</v>
      </c>
      <c r="B80" s="421" t="s">
        <v>335</v>
      </c>
      <c r="C80" s="303"/>
      <c r="D80" s="303"/>
      <c r="E80" s="303"/>
      <c r="F80" s="303"/>
    </row>
    <row r="81" spans="1:6" s="116" customFormat="1" ht="12" customHeight="1" thickBot="1">
      <c r="A81" s="440" t="s">
        <v>336</v>
      </c>
      <c r="B81" s="293" t="s">
        <v>358</v>
      </c>
      <c r="C81" s="298">
        <f>SUM(C82:C85)</f>
        <v>0</v>
      </c>
      <c r="D81" s="298">
        <f>SUM(D82:D85)</f>
        <v>0</v>
      </c>
      <c r="E81" s="298">
        <f>SUM(E82:E85)</f>
        <v>0</v>
      </c>
      <c r="F81" s="298">
        <f>SUM(F82:F85)</f>
        <v>0</v>
      </c>
    </row>
    <row r="82" spans="1:6" s="116" customFormat="1" ht="12" customHeight="1">
      <c r="A82" s="441" t="s">
        <v>337</v>
      </c>
      <c r="B82" s="419" t="s">
        <v>338</v>
      </c>
      <c r="C82" s="303"/>
      <c r="D82" s="303"/>
      <c r="E82" s="303"/>
      <c r="F82" s="303"/>
    </row>
    <row r="83" spans="1:6" s="116" customFormat="1" ht="12" customHeight="1">
      <c r="A83" s="442" t="s">
        <v>339</v>
      </c>
      <c r="B83" s="420" t="s">
        <v>340</v>
      </c>
      <c r="C83" s="303"/>
      <c r="D83" s="303"/>
      <c r="E83" s="303"/>
      <c r="F83" s="303"/>
    </row>
    <row r="84" spans="1:6" s="115" customFormat="1" ht="12" customHeight="1">
      <c r="A84" s="442" t="s">
        <v>341</v>
      </c>
      <c r="B84" s="420" t="s">
        <v>342</v>
      </c>
      <c r="C84" s="303"/>
      <c r="D84" s="303"/>
      <c r="E84" s="303"/>
      <c r="F84" s="303"/>
    </row>
    <row r="85" spans="1:6" s="115" customFormat="1" ht="12" customHeight="1" thickBot="1">
      <c r="A85" s="443" t="s">
        <v>343</v>
      </c>
      <c r="B85" s="421" t="s">
        <v>344</v>
      </c>
      <c r="C85" s="303"/>
      <c r="D85" s="303"/>
      <c r="E85" s="303"/>
      <c r="F85" s="303"/>
    </row>
    <row r="86" spans="1:6" s="115" customFormat="1" ht="12" customHeight="1" thickBot="1">
      <c r="A86" s="440" t="s">
        <v>345</v>
      </c>
      <c r="B86" s="293" t="s">
        <v>346</v>
      </c>
      <c r="C86" s="455"/>
      <c r="D86" s="455"/>
      <c r="E86" s="455"/>
      <c r="F86" s="455"/>
    </row>
    <row r="87" spans="1:6" s="115" customFormat="1" ht="12" customHeight="1" thickBot="1">
      <c r="A87" s="440" t="s">
        <v>347</v>
      </c>
      <c r="B87" s="427" t="s">
        <v>348</v>
      </c>
      <c r="C87" s="304">
        <f>+C65+C69+C74+C77+C81+C86</f>
        <v>37927</v>
      </c>
      <c r="D87" s="304">
        <f>+D65+D69+D74+D77+D81+D86</f>
        <v>38577</v>
      </c>
      <c r="E87" s="304">
        <f>+E65+E69+E74+E77+E81+E86</f>
        <v>38577</v>
      </c>
      <c r="F87" s="304">
        <f>+F65+F69+F74+F77+F81+F86</f>
        <v>13252</v>
      </c>
    </row>
    <row r="88" spans="1:6" s="116" customFormat="1" ht="15" customHeight="1" thickBot="1">
      <c r="A88" s="444" t="s">
        <v>361</v>
      </c>
      <c r="B88" s="429" t="s">
        <v>458</v>
      </c>
      <c r="C88" s="304">
        <f>+C64+C87</f>
        <v>85289</v>
      </c>
      <c r="D88" s="304">
        <f>+D64+D87</f>
        <v>91622</v>
      </c>
      <c r="E88" s="304">
        <f>+E64+E87</f>
        <v>105021</v>
      </c>
      <c r="F88" s="304">
        <f>+F64+F87</f>
        <v>83793</v>
      </c>
    </row>
    <row r="89" spans="1:6" ht="12.75">
      <c r="A89" s="255"/>
      <c r="B89" s="256"/>
      <c r="C89" s="365"/>
      <c r="D89" s="365"/>
      <c r="E89" s="365"/>
      <c r="F89" s="365"/>
    </row>
    <row r="90" spans="1:6" s="75" customFormat="1" ht="16.5" customHeight="1" thickBot="1">
      <c r="A90" s="445"/>
      <c r="B90" s="257"/>
      <c r="C90" s="366"/>
      <c r="D90" s="366"/>
      <c r="E90" s="366"/>
      <c r="F90" s="366"/>
    </row>
    <row r="91" spans="1:6" s="117" customFormat="1" ht="12" customHeight="1" thickBot="1">
      <c r="A91" s="258"/>
      <c r="B91" s="259" t="s">
        <v>56</v>
      </c>
      <c r="C91" s="367"/>
      <c r="D91" s="367"/>
      <c r="E91" s="367"/>
      <c r="F91" s="367"/>
    </row>
    <row r="92" spans="1:6" ht="12" customHeight="1" thickBot="1">
      <c r="A92" s="411" t="s">
        <v>15</v>
      </c>
      <c r="B92" s="31" t="s">
        <v>364</v>
      </c>
      <c r="C92" s="297">
        <f>SUM(C93:C97)</f>
        <v>31517</v>
      </c>
      <c r="D92" s="297">
        <f>SUM(D93:D97)</f>
        <v>37333</v>
      </c>
      <c r="E92" s="297">
        <f>SUM(E93:E97)</f>
        <v>38642</v>
      </c>
      <c r="F92" s="297">
        <f>SUM(F93:F97)</f>
        <v>46085</v>
      </c>
    </row>
    <row r="93" spans="1:6" ht="12" customHeight="1">
      <c r="A93" s="446" t="s">
        <v>100</v>
      </c>
      <c r="B93" s="10" t="s">
        <v>46</v>
      </c>
      <c r="C93" s="299">
        <v>7659</v>
      </c>
      <c r="D93" s="299">
        <v>9373</v>
      </c>
      <c r="E93" s="299">
        <v>9773</v>
      </c>
      <c r="F93" s="299">
        <v>11192</v>
      </c>
    </row>
    <row r="94" spans="1:6" ht="12" customHeight="1">
      <c r="A94" s="438" t="s">
        <v>101</v>
      </c>
      <c r="B94" s="8" t="s">
        <v>187</v>
      </c>
      <c r="C94" s="300">
        <v>2019</v>
      </c>
      <c r="D94" s="300">
        <v>2324</v>
      </c>
      <c r="E94" s="300">
        <v>2380</v>
      </c>
      <c r="F94" s="300">
        <v>2466</v>
      </c>
    </row>
    <row r="95" spans="1:6" ht="12" customHeight="1">
      <c r="A95" s="438" t="s">
        <v>102</v>
      </c>
      <c r="B95" s="8" t="s">
        <v>143</v>
      </c>
      <c r="C95" s="302">
        <v>20239</v>
      </c>
      <c r="D95" s="302">
        <v>21826</v>
      </c>
      <c r="E95" s="302">
        <v>22525</v>
      </c>
      <c r="F95" s="302">
        <v>26090</v>
      </c>
    </row>
    <row r="96" spans="1:6" ht="12" customHeight="1">
      <c r="A96" s="438" t="s">
        <v>103</v>
      </c>
      <c r="B96" s="11" t="s">
        <v>188</v>
      </c>
      <c r="C96" s="302">
        <v>1600</v>
      </c>
      <c r="D96" s="302">
        <v>2093</v>
      </c>
      <c r="E96" s="302">
        <v>2117</v>
      </c>
      <c r="F96" s="302">
        <v>2117</v>
      </c>
    </row>
    <row r="97" spans="1:6" ht="12" customHeight="1">
      <c r="A97" s="438" t="s">
        <v>114</v>
      </c>
      <c r="B97" s="19" t="s">
        <v>189</v>
      </c>
      <c r="C97" s="302"/>
      <c r="D97" s="302">
        <v>1717</v>
      </c>
      <c r="E97" s="302">
        <v>1847</v>
      </c>
      <c r="F97" s="302">
        <v>4220</v>
      </c>
    </row>
    <row r="98" spans="1:6" ht="12" customHeight="1">
      <c r="A98" s="438" t="s">
        <v>104</v>
      </c>
      <c r="B98" s="8" t="s">
        <v>365</v>
      </c>
      <c r="C98" s="302"/>
      <c r="D98" s="302">
        <v>143</v>
      </c>
      <c r="E98" s="302">
        <v>143</v>
      </c>
      <c r="F98" s="302">
        <v>143</v>
      </c>
    </row>
    <row r="99" spans="1:6" ht="12" customHeight="1">
      <c r="A99" s="438" t="s">
        <v>105</v>
      </c>
      <c r="B99" s="167" t="s">
        <v>564</v>
      </c>
      <c r="C99" s="302"/>
      <c r="D99" s="302"/>
      <c r="E99" s="302"/>
      <c r="F99" s="302"/>
    </row>
    <row r="100" spans="1:6" ht="12" customHeight="1">
      <c r="A100" s="438" t="s">
        <v>115</v>
      </c>
      <c r="B100" s="168" t="s">
        <v>367</v>
      </c>
      <c r="C100" s="302"/>
      <c r="D100" s="302"/>
      <c r="E100" s="302"/>
      <c r="F100" s="302"/>
    </row>
    <row r="101" spans="1:6" ht="12" customHeight="1">
      <c r="A101" s="438" t="s">
        <v>116</v>
      </c>
      <c r="B101" s="168" t="s">
        <v>368</v>
      </c>
      <c r="C101" s="302"/>
      <c r="D101" s="302"/>
      <c r="E101" s="302"/>
      <c r="F101" s="302"/>
    </row>
    <row r="102" spans="1:6" ht="12" customHeight="1">
      <c r="A102" s="438" t="s">
        <v>117</v>
      </c>
      <c r="B102" s="167" t="s">
        <v>369</v>
      </c>
      <c r="C102" s="302"/>
      <c r="D102" s="302">
        <v>1194</v>
      </c>
      <c r="E102" s="302">
        <v>1324</v>
      </c>
      <c r="F102" s="302">
        <v>1324</v>
      </c>
    </row>
    <row r="103" spans="1:6" ht="12" customHeight="1">
      <c r="A103" s="438" t="s">
        <v>118</v>
      </c>
      <c r="B103" s="167" t="s">
        <v>370</v>
      </c>
      <c r="C103" s="302"/>
      <c r="D103" s="302"/>
      <c r="E103" s="302"/>
      <c r="F103" s="302"/>
    </row>
    <row r="104" spans="1:6" ht="12" customHeight="1">
      <c r="A104" s="438" t="s">
        <v>120</v>
      </c>
      <c r="B104" s="168" t="s">
        <v>371</v>
      </c>
      <c r="C104" s="302"/>
      <c r="D104" s="302"/>
      <c r="E104" s="302"/>
      <c r="F104" s="302"/>
    </row>
    <row r="105" spans="1:6" ht="12" customHeight="1">
      <c r="A105" s="447" t="s">
        <v>190</v>
      </c>
      <c r="B105" s="169" t="s">
        <v>372</v>
      </c>
      <c r="C105" s="302"/>
      <c r="D105" s="302"/>
      <c r="E105" s="302"/>
      <c r="F105" s="302"/>
    </row>
    <row r="106" spans="1:6" ht="12" customHeight="1">
      <c r="A106" s="438" t="s">
        <v>362</v>
      </c>
      <c r="B106" s="169" t="s">
        <v>373</v>
      </c>
      <c r="C106" s="302"/>
      <c r="D106" s="302"/>
      <c r="E106" s="302"/>
      <c r="F106" s="302">
        <v>2373</v>
      </c>
    </row>
    <row r="107" spans="1:6" ht="12" customHeight="1" thickBot="1">
      <c r="A107" s="448" t="s">
        <v>363</v>
      </c>
      <c r="B107" s="170" t="s">
        <v>374</v>
      </c>
      <c r="C107" s="306"/>
      <c r="D107" s="306">
        <v>380</v>
      </c>
      <c r="E107" s="306">
        <v>380</v>
      </c>
      <c r="F107" s="306">
        <v>380</v>
      </c>
    </row>
    <row r="108" spans="1:6" ht="12" customHeight="1" thickBot="1">
      <c r="A108" s="37" t="s">
        <v>16</v>
      </c>
      <c r="B108" s="30" t="s">
        <v>375</v>
      </c>
      <c r="C108" s="298">
        <f>+C109+C111+C113</f>
        <v>46802</v>
      </c>
      <c r="D108" s="298">
        <f>+D109+D111+D113</f>
        <v>48586</v>
      </c>
      <c r="E108" s="298">
        <f>+E109+E111+E113</f>
        <v>63854</v>
      </c>
      <c r="F108" s="298">
        <f>+F109+F111+F113</f>
        <v>35183</v>
      </c>
    </row>
    <row r="109" spans="1:6" ht="12" customHeight="1">
      <c r="A109" s="437" t="s">
        <v>106</v>
      </c>
      <c r="B109" s="8" t="s">
        <v>220</v>
      </c>
      <c r="C109" s="301"/>
      <c r="D109" s="301">
        <v>15235</v>
      </c>
      <c r="E109" s="301">
        <v>28130</v>
      </c>
      <c r="F109" s="301">
        <v>22439</v>
      </c>
    </row>
    <row r="110" spans="1:6" ht="12" customHeight="1">
      <c r="A110" s="437" t="s">
        <v>107</v>
      </c>
      <c r="B110" s="12" t="s">
        <v>379</v>
      </c>
      <c r="C110" s="301"/>
      <c r="D110" s="301"/>
      <c r="E110" s="301"/>
      <c r="F110" s="301"/>
    </row>
    <row r="111" spans="1:6" ht="12" customHeight="1">
      <c r="A111" s="437" t="s">
        <v>108</v>
      </c>
      <c r="B111" s="12" t="s">
        <v>191</v>
      </c>
      <c r="C111" s="300">
        <v>43802</v>
      </c>
      <c r="D111" s="300">
        <v>30351</v>
      </c>
      <c r="E111" s="300">
        <v>30351</v>
      </c>
      <c r="F111" s="300">
        <v>9744</v>
      </c>
    </row>
    <row r="112" spans="1:6" ht="12" customHeight="1">
      <c r="A112" s="437" t="s">
        <v>109</v>
      </c>
      <c r="B112" s="12" t="s">
        <v>380</v>
      </c>
      <c r="C112" s="265">
        <v>18584</v>
      </c>
      <c r="D112" s="265">
        <v>18584</v>
      </c>
      <c r="E112" s="265">
        <v>18584</v>
      </c>
      <c r="F112" s="265"/>
    </row>
    <row r="113" spans="1:6" ht="12" customHeight="1">
      <c r="A113" s="437" t="s">
        <v>110</v>
      </c>
      <c r="B113" s="295" t="s">
        <v>223</v>
      </c>
      <c r="C113" s="265">
        <v>3000</v>
      </c>
      <c r="D113" s="265">
        <v>3000</v>
      </c>
      <c r="E113" s="265">
        <v>5373</v>
      </c>
      <c r="F113" s="265">
        <v>3000</v>
      </c>
    </row>
    <row r="114" spans="1:6" ht="12" customHeight="1">
      <c r="A114" s="437" t="s">
        <v>119</v>
      </c>
      <c r="B114" s="294" t="s">
        <v>467</v>
      </c>
      <c r="C114" s="265"/>
      <c r="D114" s="265"/>
      <c r="E114" s="265"/>
      <c r="F114" s="265"/>
    </row>
    <row r="115" spans="1:6" ht="12" customHeight="1">
      <c r="A115" s="437" t="s">
        <v>121</v>
      </c>
      <c r="B115" s="415" t="s">
        <v>385</v>
      </c>
      <c r="C115" s="265"/>
      <c r="D115" s="265"/>
      <c r="E115" s="265"/>
      <c r="F115" s="265"/>
    </row>
    <row r="116" spans="1:6" ht="12" customHeight="1">
      <c r="A116" s="437" t="s">
        <v>192</v>
      </c>
      <c r="B116" s="168" t="s">
        <v>368</v>
      </c>
      <c r="C116" s="265">
        <v>3000</v>
      </c>
      <c r="D116" s="265">
        <v>3000</v>
      </c>
      <c r="E116" s="265">
        <v>3000</v>
      </c>
      <c r="F116" s="265">
        <v>3000</v>
      </c>
    </row>
    <row r="117" spans="1:6" ht="12" customHeight="1">
      <c r="A117" s="437" t="s">
        <v>193</v>
      </c>
      <c r="B117" s="168" t="s">
        <v>384</v>
      </c>
      <c r="C117" s="265"/>
      <c r="D117" s="265"/>
      <c r="E117" s="265"/>
      <c r="F117" s="265"/>
    </row>
    <row r="118" spans="1:6" ht="12" customHeight="1">
      <c r="A118" s="437" t="s">
        <v>194</v>
      </c>
      <c r="B118" s="168" t="s">
        <v>383</v>
      </c>
      <c r="C118" s="265"/>
      <c r="D118" s="265"/>
      <c r="E118" s="265"/>
      <c r="F118" s="265"/>
    </row>
    <row r="119" spans="1:6" ht="12" customHeight="1">
      <c r="A119" s="437" t="s">
        <v>376</v>
      </c>
      <c r="B119" s="168" t="s">
        <v>371</v>
      </c>
      <c r="C119" s="265"/>
      <c r="D119" s="265"/>
      <c r="E119" s="265"/>
      <c r="F119" s="265"/>
    </row>
    <row r="120" spans="1:6" ht="12" customHeight="1">
      <c r="A120" s="437" t="s">
        <v>377</v>
      </c>
      <c r="B120" s="168" t="s">
        <v>382</v>
      </c>
      <c r="C120" s="265"/>
      <c r="D120" s="265"/>
      <c r="E120" s="265"/>
      <c r="F120" s="265"/>
    </row>
    <row r="121" spans="1:6" ht="12" customHeight="1" thickBot="1">
      <c r="A121" s="447" t="s">
        <v>378</v>
      </c>
      <c r="B121" s="168" t="s">
        <v>381</v>
      </c>
      <c r="C121" s="267"/>
      <c r="D121" s="267"/>
      <c r="E121" s="267">
        <v>2373</v>
      </c>
      <c r="F121" s="267"/>
    </row>
    <row r="122" spans="1:6" ht="12" customHeight="1" thickBot="1">
      <c r="A122" s="37" t="s">
        <v>17</v>
      </c>
      <c r="B122" s="149" t="s">
        <v>386</v>
      </c>
      <c r="C122" s="298">
        <f>+C123+C124</f>
        <v>6970</v>
      </c>
      <c r="D122" s="298">
        <f>+D123+D124</f>
        <v>5394</v>
      </c>
      <c r="E122" s="298">
        <f>+E123+E124</f>
        <v>2216</v>
      </c>
      <c r="F122" s="298">
        <f>+F123+F124</f>
        <v>1246</v>
      </c>
    </row>
    <row r="123" spans="1:6" ht="12" customHeight="1">
      <c r="A123" s="437" t="s">
        <v>89</v>
      </c>
      <c r="B123" s="9" t="s">
        <v>57</v>
      </c>
      <c r="C123" s="301">
        <v>6470</v>
      </c>
      <c r="D123" s="301">
        <v>4894</v>
      </c>
      <c r="E123" s="301">
        <v>1716</v>
      </c>
      <c r="F123" s="301">
        <v>746</v>
      </c>
    </row>
    <row r="124" spans="1:6" ht="12" customHeight="1" thickBot="1">
      <c r="A124" s="439" t="s">
        <v>90</v>
      </c>
      <c r="B124" s="12" t="s">
        <v>58</v>
      </c>
      <c r="C124" s="302">
        <v>500</v>
      </c>
      <c r="D124" s="302">
        <v>500</v>
      </c>
      <c r="E124" s="302">
        <v>500</v>
      </c>
      <c r="F124" s="302">
        <v>500</v>
      </c>
    </row>
    <row r="125" spans="1:6" ht="12" customHeight="1" thickBot="1">
      <c r="A125" s="37" t="s">
        <v>18</v>
      </c>
      <c r="B125" s="149" t="s">
        <v>387</v>
      </c>
      <c r="C125" s="298">
        <f>+C92+C108+C122</f>
        <v>85289</v>
      </c>
      <c r="D125" s="298">
        <f>+D92+D108+D122</f>
        <v>91313</v>
      </c>
      <c r="E125" s="298">
        <f>+E92+E108+E122</f>
        <v>104712</v>
      </c>
      <c r="F125" s="298">
        <f>+F92+F108+F122</f>
        <v>82514</v>
      </c>
    </row>
    <row r="126" spans="1:6" s="117" customFormat="1" ht="12" customHeight="1" thickBot="1">
      <c r="A126" s="37" t="s">
        <v>19</v>
      </c>
      <c r="B126" s="149" t="s">
        <v>388</v>
      </c>
      <c r="C126" s="298">
        <f>+C127+C128+C129</f>
        <v>0</v>
      </c>
      <c r="D126" s="298">
        <f>+D127+D128+D129</f>
        <v>0</v>
      </c>
      <c r="E126" s="298">
        <f>+E127+E128+E129</f>
        <v>0</v>
      </c>
      <c r="F126" s="298">
        <f>+F127+F128+F129</f>
        <v>0</v>
      </c>
    </row>
    <row r="127" spans="1:6" ht="12" customHeight="1">
      <c r="A127" s="437" t="s">
        <v>93</v>
      </c>
      <c r="B127" s="9" t="s">
        <v>389</v>
      </c>
      <c r="C127" s="265"/>
      <c r="D127" s="265"/>
      <c r="E127" s="265"/>
      <c r="F127" s="265"/>
    </row>
    <row r="128" spans="1:6" ht="12" customHeight="1">
      <c r="A128" s="437" t="s">
        <v>94</v>
      </c>
      <c r="B128" s="9" t="s">
        <v>390</v>
      </c>
      <c r="C128" s="265"/>
      <c r="D128" s="265"/>
      <c r="E128" s="265"/>
      <c r="F128" s="265"/>
    </row>
    <row r="129" spans="1:6" ht="12" customHeight="1" thickBot="1">
      <c r="A129" s="447" t="s">
        <v>95</v>
      </c>
      <c r="B129" s="7" t="s">
        <v>391</v>
      </c>
      <c r="C129" s="265"/>
      <c r="D129" s="265"/>
      <c r="E129" s="265"/>
      <c r="F129" s="265"/>
    </row>
    <row r="130" spans="1:6" ht="12" customHeight="1" thickBot="1">
      <c r="A130" s="37" t="s">
        <v>20</v>
      </c>
      <c r="B130" s="149" t="s">
        <v>451</v>
      </c>
      <c r="C130" s="298">
        <f>+C131+C132+C133+C134</f>
        <v>0</v>
      </c>
      <c r="D130" s="298">
        <f>+D131+D132+D133+D134</f>
        <v>0</v>
      </c>
      <c r="E130" s="298">
        <f>+E131+E132+E133+E134</f>
        <v>0</v>
      </c>
      <c r="F130" s="298">
        <f>+F131+F132+F133+F134</f>
        <v>0</v>
      </c>
    </row>
    <row r="131" spans="1:6" ht="12" customHeight="1">
      <c r="A131" s="437" t="s">
        <v>96</v>
      </c>
      <c r="B131" s="9" t="s">
        <v>392</v>
      </c>
      <c r="C131" s="265"/>
      <c r="D131" s="265"/>
      <c r="E131" s="265"/>
      <c r="F131" s="265"/>
    </row>
    <row r="132" spans="1:6" ht="12" customHeight="1">
      <c r="A132" s="437" t="s">
        <v>97</v>
      </c>
      <c r="B132" s="9" t="s">
        <v>393</v>
      </c>
      <c r="C132" s="265"/>
      <c r="D132" s="265"/>
      <c r="E132" s="265"/>
      <c r="F132" s="265"/>
    </row>
    <row r="133" spans="1:6" s="117" customFormat="1" ht="12" customHeight="1">
      <c r="A133" s="437" t="s">
        <v>295</v>
      </c>
      <c r="B133" s="9" t="s">
        <v>394</v>
      </c>
      <c r="C133" s="265"/>
      <c r="D133" s="265"/>
      <c r="E133" s="265"/>
      <c r="F133" s="265"/>
    </row>
    <row r="134" spans="1:12" ht="12" customHeight="1" thickBot="1">
      <c r="A134" s="447" t="s">
        <v>296</v>
      </c>
      <c r="B134" s="7" t="s">
        <v>395</v>
      </c>
      <c r="C134" s="265"/>
      <c r="D134" s="265"/>
      <c r="E134" s="265"/>
      <c r="F134" s="265"/>
      <c r="L134" s="263"/>
    </row>
    <row r="135" spans="1:6" ht="13.5" thickBot="1">
      <c r="A135" s="37" t="s">
        <v>21</v>
      </c>
      <c r="B135" s="149" t="s">
        <v>396</v>
      </c>
      <c r="C135" s="304">
        <f>+C136+C137+C138+C139</f>
        <v>0</v>
      </c>
      <c r="D135" s="304">
        <f>+D136+D137+D138+D139</f>
        <v>309</v>
      </c>
      <c r="E135" s="304">
        <f>+E136+E137+E138+E139</f>
        <v>309</v>
      </c>
      <c r="F135" s="304">
        <f>+F136+F137+F138+F139</f>
        <v>1279</v>
      </c>
    </row>
    <row r="136" spans="1:6" ht="12" customHeight="1">
      <c r="A136" s="437" t="s">
        <v>98</v>
      </c>
      <c r="B136" s="9" t="s">
        <v>397</v>
      </c>
      <c r="C136" s="265"/>
      <c r="D136" s="265"/>
      <c r="E136" s="265"/>
      <c r="F136" s="265"/>
    </row>
    <row r="137" spans="1:6" s="117" customFormat="1" ht="12" customHeight="1">
      <c r="A137" s="437" t="s">
        <v>99</v>
      </c>
      <c r="B137" s="9" t="s">
        <v>407</v>
      </c>
      <c r="C137" s="265"/>
      <c r="D137" s="265">
        <v>309</v>
      </c>
      <c r="E137" s="265">
        <v>309</v>
      </c>
      <c r="F137" s="265">
        <v>1279</v>
      </c>
    </row>
    <row r="138" spans="1:6" s="117" customFormat="1" ht="12" customHeight="1">
      <c r="A138" s="437" t="s">
        <v>308</v>
      </c>
      <c r="B138" s="9" t="s">
        <v>398</v>
      </c>
      <c r="C138" s="265"/>
      <c r="D138" s="265"/>
      <c r="E138" s="265"/>
      <c r="F138" s="265"/>
    </row>
    <row r="139" spans="1:6" s="117" customFormat="1" ht="12" customHeight="1" thickBot="1">
      <c r="A139" s="447" t="s">
        <v>309</v>
      </c>
      <c r="B139" s="7" t="s">
        <v>399</v>
      </c>
      <c r="C139" s="265"/>
      <c r="D139" s="265"/>
      <c r="E139" s="265"/>
      <c r="F139" s="265"/>
    </row>
    <row r="140" spans="1:6" s="117" customFormat="1" ht="12" customHeight="1" thickBot="1">
      <c r="A140" s="37" t="s">
        <v>22</v>
      </c>
      <c r="B140" s="149" t="s">
        <v>400</v>
      </c>
      <c r="C140" s="307">
        <f>+C141+C142+C143+C144</f>
        <v>0</v>
      </c>
      <c r="D140" s="307">
        <f>+D141+D142+D143+D144</f>
        <v>0</v>
      </c>
      <c r="E140" s="307">
        <f>+E141+E142+E143+E144</f>
        <v>0</v>
      </c>
      <c r="F140" s="307">
        <f>+F141+F142+F143+F144</f>
        <v>0</v>
      </c>
    </row>
    <row r="141" spans="1:6" s="117" customFormat="1" ht="12" customHeight="1">
      <c r="A141" s="437" t="s">
        <v>185</v>
      </c>
      <c r="B141" s="9" t="s">
        <v>401</v>
      </c>
      <c r="C141" s="265"/>
      <c r="D141" s="265"/>
      <c r="E141" s="265"/>
      <c r="F141" s="265"/>
    </row>
    <row r="142" spans="1:6" s="117" customFormat="1" ht="12" customHeight="1">
      <c r="A142" s="437" t="s">
        <v>186</v>
      </c>
      <c r="B142" s="9" t="s">
        <v>402</v>
      </c>
      <c r="C142" s="265"/>
      <c r="D142" s="265"/>
      <c r="E142" s="265"/>
      <c r="F142" s="265"/>
    </row>
    <row r="143" spans="1:6" ht="12.75" customHeight="1">
      <c r="A143" s="437" t="s">
        <v>222</v>
      </c>
      <c r="B143" s="9" t="s">
        <v>403</v>
      </c>
      <c r="C143" s="265"/>
      <c r="D143" s="265"/>
      <c r="E143" s="265"/>
      <c r="F143" s="265"/>
    </row>
    <row r="144" spans="1:6" ht="12" customHeight="1" thickBot="1">
      <c r="A144" s="437" t="s">
        <v>311</v>
      </c>
      <c r="B144" s="9" t="s">
        <v>404</v>
      </c>
      <c r="C144" s="265"/>
      <c r="D144" s="265"/>
      <c r="E144" s="265"/>
      <c r="F144" s="265"/>
    </row>
    <row r="145" spans="1:6" ht="15" customHeight="1" thickBot="1">
      <c r="A145" s="37" t="s">
        <v>23</v>
      </c>
      <c r="B145" s="149" t="s">
        <v>405</v>
      </c>
      <c r="C145" s="431">
        <f>+C126+C130+C135+C140</f>
        <v>0</v>
      </c>
      <c r="D145" s="431">
        <f>+D126+D130+D135+D140</f>
        <v>309</v>
      </c>
      <c r="E145" s="431">
        <f>+E126+E130+E135+E140</f>
        <v>309</v>
      </c>
      <c r="F145" s="431">
        <f>+F126+F130+F135+F140</f>
        <v>1279</v>
      </c>
    </row>
    <row r="146" spans="1:6" ht="13.5" thickBot="1">
      <c r="A146" s="449" t="s">
        <v>24</v>
      </c>
      <c r="B146" s="381" t="s">
        <v>406</v>
      </c>
      <c r="C146" s="431">
        <f>+C125+C145</f>
        <v>85289</v>
      </c>
      <c r="D146" s="431">
        <f>+D125+D145</f>
        <v>91622</v>
      </c>
      <c r="E146" s="431">
        <f>+E125+E145</f>
        <v>105021</v>
      </c>
      <c r="F146" s="431">
        <f>+F125+F145</f>
        <v>83793</v>
      </c>
    </row>
    <row r="147" spans="1:6" ht="15" customHeight="1" thickBot="1">
      <c r="A147" s="617"/>
      <c r="B147" s="618"/>
      <c r="C147" s="619"/>
      <c r="D147" s="619"/>
      <c r="E147" s="619"/>
      <c r="F147" s="619"/>
    </row>
    <row r="148" spans="1:6" ht="14.25" customHeight="1" thickBot="1">
      <c r="A148" s="260" t="s">
        <v>210</v>
      </c>
      <c r="B148" s="261"/>
      <c r="C148" s="146">
        <v>4</v>
      </c>
      <c r="D148" s="146">
        <v>4</v>
      </c>
      <c r="E148" s="146">
        <v>4</v>
      </c>
      <c r="F148" s="146">
        <v>4</v>
      </c>
    </row>
    <row r="149" spans="1:6" ht="13.5" thickBot="1">
      <c r="A149" s="260" t="s">
        <v>211</v>
      </c>
      <c r="B149" s="261"/>
      <c r="C149" s="146">
        <v>2</v>
      </c>
      <c r="D149" s="146">
        <v>2</v>
      </c>
      <c r="E149" s="146">
        <v>2</v>
      </c>
      <c r="F149" s="146">
        <v>2</v>
      </c>
    </row>
    <row r="150" spans="1:6" ht="12.75">
      <c r="A150" s="617"/>
      <c r="B150" s="618"/>
      <c r="C150" s="618"/>
      <c r="D150" s="619"/>
      <c r="E150" s="619"/>
      <c r="F150" s="619"/>
    </row>
    <row r="151" ht="12.75">
      <c r="A151" s="632" t="s">
        <v>596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69" r:id="rId1"/>
  <rowBreaks count="1" manualBreakCount="1">
    <brk id="87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L150"/>
  <sheetViews>
    <sheetView view="pageBreakPreview" zoomScale="85" zoomScaleSheetLayoutView="85" zoomScalePageLayoutView="0" workbookViewId="0" topLeftCell="A1">
      <selection activeCell="C162" sqref="C162"/>
    </sheetView>
  </sheetViews>
  <sheetFormatPr defaultColWidth="9.00390625" defaultRowHeight="12.75"/>
  <cols>
    <col min="1" max="1" width="19.50390625" style="392" customWidth="1"/>
    <col min="2" max="2" width="72.00390625" style="393" customWidth="1"/>
    <col min="3" max="3" width="17.625" style="393" customWidth="1"/>
    <col min="4" max="4" width="13.50390625" style="394" customWidth="1"/>
    <col min="5" max="5" width="12.50390625" style="3" customWidth="1"/>
    <col min="6" max="6" width="13.00390625" style="3" customWidth="1"/>
    <col min="7" max="16384" width="9.375" style="3" customWidth="1"/>
  </cols>
  <sheetData>
    <row r="1" spans="1:6" s="2" customFormat="1" ht="16.5" customHeight="1">
      <c r="A1" s="247"/>
      <c r="B1" s="248"/>
      <c r="C1" s="248"/>
      <c r="D1" s="262"/>
      <c r="E1" s="262" t="s">
        <v>583</v>
      </c>
      <c r="F1" s="632" t="s">
        <v>595</v>
      </c>
    </row>
    <row r="2" spans="1:6" s="113" customFormat="1" ht="21" customHeight="1" thickBot="1">
      <c r="A2" s="247"/>
      <c r="B2" s="248"/>
      <c r="C2" s="248"/>
      <c r="D2" s="262"/>
      <c r="E2" s="262"/>
      <c r="F2" s="262"/>
    </row>
    <row r="3" spans="1:6" s="113" customFormat="1" ht="15.75">
      <c r="A3" s="409" t="s">
        <v>62</v>
      </c>
      <c r="B3" s="358" t="s">
        <v>216</v>
      </c>
      <c r="C3" s="557"/>
      <c r="D3" s="360"/>
      <c r="E3" s="360"/>
      <c r="F3" s="360" t="s">
        <v>50</v>
      </c>
    </row>
    <row r="4" spans="1:6" s="114" customFormat="1" ht="15.75" customHeight="1" thickBot="1">
      <c r="A4" s="249" t="s">
        <v>208</v>
      </c>
      <c r="B4" s="359" t="s">
        <v>468</v>
      </c>
      <c r="C4" s="558"/>
      <c r="D4" s="361"/>
      <c r="E4" s="361"/>
      <c r="F4" s="361">
        <v>2</v>
      </c>
    </row>
    <row r="5" spans="1:6" ht="14.25" thickBot="1">
      <c r="A5" s="250"/>
      <c r="B5" s="250"/>
      <c r="C5" s="250"/>
      <c r="D5" s="251"/>
      <c r="E5" s="251" t="s">
        <v>51</v>
      </c>
      <c r="F5" s="251"/>
    </row>
    <row r="6" spans="1:6" s="75" customFormat="1" ht="24.75" thickBot="1">
      <c r="A6" s="410" t="s">
        <v>209</v>
      </c>
      <c r="B6" s="252" t="s">
        <v>52</v>
      </c>
      <c r="C6" s="362" t="s">
        <v>579</v>
      </c>
      <c r="D6" s="362" t="s">
        <v>580</v>
      </c>
      <c r="E6" s="362" t="s">
        <v>581</v>
      </c>
      <c r="F6" s="362" t="s">
        <v>582</v>
      </c>
    </row>
    <row r="7" spans="1:6" s="75" customFormat="1" ht="15.75" customHeight="1" thickBot="1">
      <c r="A7" s="218">
        <v>1</v>
      </c>
      <c r="B7" s="219">
        <v>2</v>
      </c>
      <c r="C7" s="220">
        <v>3</v>
      </c>
      <c r="D7" s="220">
        <v>4</v>
      </c>
      <c r="E7" s="220">
        <v>5</v>
      </c>
      <c r="F7" s="220">
        <v>6</v>
      </c>
    </row>
    <row r="8" spans="1:6" s="75" customFormat="1" ht="12" customHeight="1" thickBot="1">
      <c r="A8" s="253"/>
      <c r="B8" s="254" t="s">
        <v>54</v>
      </c>
      <c r="C8" s="363"/>
      <c r="D8" s="363"/>
      <c r="E8" s="363"/>
      <c r="F8" s="363"/>
    </row>
    <row r="9" spans="1:6" s="115" customFormat="1" ht="12" customHeight="1" thickBot="1">
      <c r="A9" s="37" t="s">
        <v>15</v>
      </c>
      <c r="B9" s="21" t="s">
        <v>251</v>
      </c>
      <c r="C9" s="298">
        <f>+C10+C11+C12+C13+C14+C15</f>
        <v>7618</v>
      </c>
      <c r="D9" s="298">
        <f>+D10+D11+D12+D13+D14+D15</f>
        <v>8816</v>
      </c>
      <c r="E9" s="298">
        <f>+E10+E11+E12+E13+E14+E15</f>
        <v>9501</v>
      </c>
      <c r="F9" s="298">
        <f>+F10+F11+F12+F13+F14+F15</f>
        <v>15230</v>
      </c>
    </row>
    <row r="10" spans="1:6" s="116" customFormat="1" ht="12" customHeight="1">
      <c r="A10" s="437" t="s">
        <v>100</v>
      </c>
      <c r="B10" s="419" t="s">
        <v>252</v>
      </c>
      <c r="C10" s="301">
        <v>1829</v>
      </c>
      <c r="D10" s="301">
        <v>1863</v>
      </c>
      <c r="E10" s="301">
        <v>1863</v>
      </c>
      <c r="F10" s="301">
        <v>1863</v>
      </c>
    </row>
    <row r="11" spans="1:6" s="116" customFormat="1" ht="12" customHeight="1">
      <c r="A11" s="438" t="s">
        <v>101</v>
      </c>
      <c r="B11" s="420" t="s">
        <v>253</v>
      </c>
      <c r="C11" s="300"/>
      <c r="D11" s="300"/>
      <c r="E11" s="300"/>
      <c r="F11" s="300"/>
    </row>
    <row r="12" spans="1:6" s="116" customFormat="1" ht="12" customHeight="1">
      <c r="A12" s="438" t="s">
        <v>102</v>
      </c>
      <c r="B12" s="420" t="s">
        <v>254</v>
      </c>
      <c r="C12" s="300">
        <v>4799</v>
      </c>
      <c r="D12" s="300">
        <v>5505</v>
      </c>
      <c r="E12" s="300">
        <v>5529</v>
      </c>
      <c r="F12" s="300">
        <v>8069</v>
      </c>
    </row>
    <row r="13" spans="1:6" s="116" customFormat="1" ht="12" customHeight="1">
      <c r="A13" s="438" t="s">
        <v>103</v>
      </c>
      <c r="B13" s="420" t="s">
        <v>255</v>
      </c>
      <c r="C13" s="300">
        <v>990</v>
      </c>
      <c r="D13" s="300">
        <v>1200</v>
      </c>
      <c r="E13" s="300">
        <v>1200</v>
      </c>
      <c r="F13" s="300">
        <v>1200</v>
      </c>
    </row>
    <row r="14" spans="1:6" s="115" customFormat="1" ht="12" customHeight="1">
      <c r="A14" s="438" t="s">
        <v>152</v>
      </c>
      <c r="B14" s="420" t="s">
        <v>256</v>
      </c>
      <c r="C14" s="615"/>
      <c r="D14" s="300">
        <v>248</v>
      </c>
      <c r="E14" s="300">
        <v>345</v>
      </c>
      <c r="F14" s="300">
        <v>4098</v>
      </c>
    </row>
    <row r="15" spans="1:6" s="115" customFormat="1" ht="12" customHeight="1" thickBot="1">
      <c r="A15" s="439" t="s">
        <v>104</v>
      </c>
      <c r="B15" s="421" t="s">
        <v>257</v>
      </c>
      <c r="C15" s="616"/>
      <c r="D15" s="300"/>
      <c r="E15" s="300">
        <v>564</v>
      </c>
      <c r="F15" s="300"/>
    </row>
    <row r="16" spans="1:6" s="115" customFormat="1" ht="12" customHeight="1" thickBot="1">
      <c r="A16" s="37" t="s">
        <v>16</v>
      </c>
      <c r="B16" s="293" t="s">
        <v>258</v>
      </c>
      <c r="C16" s="298">
        <f>+C17+C18+C19+C20+C21</f>
        <v>0</v>
      </c>
      <c r="D16" s="298">
        <f>+D17+D18+D19+D20+D21</f>
        <v>1220</v>
      </c>
      <c r="E16" s="298">
        <f>+E17+E18+E19+E20+E21</f>
        <v>1561</v>
      </c>
      <c r="F16" s="298">
        <f>+F17+F18+F19+F20+F21+F22</f>
        <v>1982</v>
      </c>
    </row>
    <row r="17" spans="1:6" s="115" customFormat="1" ht="12" customHeight="1">
      <c r="A17" s="437" t="s">
        <v>106</v>
      </c>
      <c r="B17" s="419" t="s">
        <v>259</v>
      </c>
      <c r="C17" s="301"/>
      <c r="D17" s="301"/>
      <c r="E17" s="301"/>
      <c r="F17" s="301"/>
    </row>
    <row r="18" spans="1:6" s="115" customFormat="1" ht="12" customHeight="1">
      <c r="A18" s="438" t="s">
        <v>107</v>
      </c>
      <c r="B18" s="420" t="s">
        <v>260</v>
      </c>
      <c r="C18" s="300"/>
      <c r="D18" s="300"/>
      <c r="E18" s="300"/>
      <c r="F18" s="300"/>
    </row>
    <row r="19" spans="1:6" s="115" customFormat="1" ht="12" customHeight="1">
      <c r="A19" s="438" t="s">
        <v>108</v>
      </c>
      <c r="B19" s="420" t="s">
        <v>461</v>
      </c>
      <c r="C19" s="300"/>
      <c r="D19" s="300"/>
      <c r="E19" s="300"/>
      <c r="F19" s="300"/>
    </row>
    <row r="20" spans="1:6" s="115" customFormat="1" ht="12" customHeight="1">
      <c r="A20" s="438" t="s">
        <v>109</v>
      </c>
      <c r="B20" s="420" t="s">
        <v>462</v>
      </c>
      <c r="C20" s="300"/>
      <c r="D20" s="300"/>
      <c r="E20" s="300"/>
      <c r="F20" s="300"/>
    </row>
    <row r="21" spans="1:6" s="116" customFormat="1" ht="12" customHeight="1">
      <c r="A21" s="438" t="s">
        <v>110</v>
      </c>
      <c r="B21" s="420" t="s">
        <v>261</v>
      </c>
      <c r="C21" s="300"/>
      <c r="D21" s="300">
        <v>1220</v>
      </c>
      <c r="E21" s="300">
        <v>1561</v>
      </c>
      <c r="F21" s="300">
        <v>1852</v>
      </c>
    </row>
    <row r="22" spans="1:6" s="116" customFormat="1" ht="12" customHeight="1" thickBot="1">
      <c r="A22" s="439" t="s">
        <v>119</v>
      </c>
      <c r="B22" s="421" t="s">
        <v>262</v>
      </c>
      <c r="C22" s="302"/>
      <c r="D22" s="302"/>
      <c r="E22" s="302"/>
      <c r="F22" s="302">
        <v>130</v>
      </c>
    </row>
    <row r="23" spans="1:6" s="116" customFormat="1" ht="12" customHeight="1" thickBot="1">
      <c r="A23" s="37" t="s">
        <v>17</v>
      </c>
      <c r="B23" s="21" t="s">
        <v>263</v>
      </c>
      <c r="C23" s="298">
        <f>+C24+C25+C26+C27+C28</f>
        <v>9375</v>
      </c>
      <c r="D23" s="298">
        <f>+D24+D25+D26+D27+D28</f>
        <v>9375</v>
      </c>
      <c r="E23" s="298">
        <f>+E24+E25+E26+E27+E28</f>
        <v>21748</v>
      </c>
      <c r="F23" s="298">
        <f>+F24+F25+F26+F27+F28</f>
        <v>19375</v>
      </c>
    </row>
    <row r="24" spans="1:6" s="115" customFormat="1" ht="12" customHeight="1">
      <c r="A24" s="437" t="s">
        <v>89</v>
      </c>
      <c r="B24" s="419" t="s">
        <v>264</v>
      </c>
      <c r="C24" s="301">
        <v>9375</v>
      </c>
      <c r="D24" s="301">
        <v>9375</v>
      </c>
      <c r="E24" s="301">
        <v>9375</v>
      </c>
      <c r="F24" s="301">
        <v>9375</v>
      </c>
    </row>
    <row r="25" spans="1:6" s="116" customFormat="1" ht="12" customHeight="1">
      <c r="A25" s="438" t="s">
        <v>90</v>
      </c>
      <c r="B25" s="420" t="s">
        <v>265</v>
      </c>
      <c r="C25" s="300"/>
      <c r="D25" s="300"/>
      <c r="E25" s="300"/>
      <c r="F25" s="300"/>
    </row>
    <row r="26" spans="1:6" s="116" customFormat="1" ht="12" customHeight="1">
      <c r="A26" s="438" t="s">
        <v>91</v>
      </c>
      <c r="B26" s="420" t="s">
        <v>463</v>
      </c>
      <c r="C26" s="300"/>
      <c r="D26" s="300"/>
      <c r="E26" s="300"/>
      <c r="F26" s="300"/>
    </row>
    <row r="27" spans="1:6" s="116" customFormat="1" ht="12" customHeight="1">
      <c r="A27" s="438" t="s">
        <v>92</v>
      </c>
      <c r="B27" s="420" t="s">
        <v>464</v>
      </c>
      <c r="C27" s="300"/>
      <c r="D27" s="300"/>
      <c r="E27" s="300"/>
      <c r="F27" s="300"/>
    </row>
    <row r="28" spans="1:6" s="116" customFormat="1" ht="12" customHeight="1">
      <c r="A28" s="438" t="s">
        <v>175</v>
      </c>
      <c r="B28" s="420" t="s">
        <v>266</v>
      </c>
      <c r="C28" s="300"/>
      <c r="D28" s="300"/>
      <c r="E28" s="300">
        <v>12373</v>
      </c>
      <c r="F28" s="300">
        <v>10000</v>
      </c>
    </row>
    <row r="29" spans="1:6" s="116" customFormat="1" ht="12" customHeight="1" thickBot="1">
      <c r="A29" s="439" t="s">
        <v>176</v>
      </c>
      <c r="B29" s="421" t="s">
        <v>267</v>
      </c>
      <c r="C29" s="302"/>
      <c r="D29" s="302"/>
      <c r="E29" s="302"/>
      <c r="F29" s="302"/>
    </row>
    <row r="30" spans="1:6" s="116" customFormat="1" ht="12" customHeight="1" thickBot="1">
      <c r="A30" s="37" t="s">
        <v>177</v>
      </c>
      <c r="B30" s="21" t="s">
        <v>268</v>
      </c>
      <c r="C30" s="304">
        <f>+C31+C34+C35+C36</f>
        <v>25270</v>
      </c>
      <c r="D30" s="304">
        <f>+D31+D34+D35+D36</f>
        <v>25270</v>
      </c>
      <c r="E30" s="304">
        <f>+E31+E34+E35+E36</f>
        <v>25270</v>
      </c>
      <c r="F30" s="304">
        <f>+F31+F34+F35+F36</f>
        <v>25270</v>
      </c>
    </row>
    <row r="31" spans="1:6" s="116" customFormat="1" ht="12" customHeight="1">
      <c r="A31" s="437" t="s">
        <v>269</v>
      </c>
      <c r="B31" s="419" t="s">
        <v>275</v>
      </c>
      <c r="C31" s="414">
        <f>+C32+C33</f>
        <v>22385</v>
      </c>
      <c r="D31" s="414">
        <f>+D32+D33</f>
        <v>22385</v>
      </c>
      <c r="E31" s="414">
        <f>+E32+E33</f>
        <v>22385</v>
      </c>
      <c r="F31" s="414">
        <v>21871</v>
      </c>
    </row>
    <row r="32" spans="1:6" s="116" customFormat="1" ht="12" customHeight="1">
      <c r="A32" s="438" t="s">
        <v>270</v>
      </c>
      <c r="B32" s="420" t="s">
        <v>276</v>
      </c>
      <c r="C32" s="300">
        <v>1502</v>
      </c>
      <c r="D32" s="300">
        <v>1502</v>
      </c>
      <c r="E32" s="300">
        <v>1502</v>
      </c>
      <c r="F32" s="300">
        <v>1595</v>
      </c>
    </row>
    <row r="33" spans="1:6" s="116" customFormat="1" ht="12" customHeight="1">
      <c r="A33" s="438" t="s">
        <v>271</v>
      </c>
      <c r="B33" s="420" t="s">
        <v>277</v>
      </c>
      <c r="C33" s="300">
        <v>20883</v>
      </c>
      <c r="D33" s="300">
        <v>20883</v>
      </c>
      <c r="E33" s="300">
        <v>20883</v>
      </c>
      <c r="F33" s="300">
        <v>20276</v>
      </c>
    </row>
    <row r="34" spans="1:6" s="116" customFormat="1" ht="12" customHeight="1">
      <c r="A34" s="438" t="s">
        <v>272</v>
      </c>
      <c r="B34" s="420" t="s">
        <v>278</v>
      </c>
      <c r="C34" s="300">
        <v>2659</v>
      </c>
      <c r="D34" s="300">
        <v>2659</v>
      </c>
      <c r="E34" s="300">
        <v>2659</v>
      </c>
      <c r="F34" s="300">
        <v>3055</v>
      </c>
    </row>
    <row r="35" spans="1:6" s="116" customFormat="1" ht="12" customHeight="1">
      <c r="A35" s="438" t="s">
        <v>273</v>
      </c>
      <c r="B35" s="420" t="s">
        <v>279</v>
      </c>
      <c r="C35" s="300">
        <v>226</v>
      </c>
      <c r="D35" s="300">
        <v>226</v>
      </c>
      <c r="E35" s="300">
        <v>226</v>
      </c>
      <c r="F35" s="300">
        <v>344</v>
      </c>
    </row>
    <row r="36" spans="1:6" s="116" customFormat="1" ht="12" customHeight="1" thickBot="1">
      <c r="A36" s="439" t="s">
        <v>274</v>
      </c>
      <c r="B36" s="421" t="s">
        <v>280</v>
      </c>
      <c r="C36" s="302"/>
      <c r="D36" s="302"/>
      <c r="E36" s="302"/>
      <c r="F36" s="302"/>
    </row>
    <row r="37" spans="1:6" s="116" customFormat="1" ht="12" customHeight="1" thickBot="1">
      <c r="A37" s="37" t="s">
        <v>19</v>
      </c>
      <c r="B37" s="21" t="s">
        <v>281</v>
      </c>
      <c r="C37" s="298">
        <f>SUM(C38:C47)</f>
        <v>5099</v>
      </c>
      <c r="D37" s="298">
        <f>SUM(D38:D47)</f>
        <v>4889</v>
      </c>
      <c r="E37" s="298">
        <f>SUM(E38:E47)</f>
        <v>4889</v>
      </c>
      <c r="F37" s="298">
        <f>SUM(F38:F47)</f>
        <v>5239</v>
      </c>
    </row>
    <row r="38" spans="1:6" s="116" customFormat="1" ht="12" customHeight="1">
      <c r="A38" s="437" t="s">
        <v>93</v>
      </c>
      <c r="B38" s="419" t="s">
        <v>284</v>
      </c>
      <c r="C38" s="301"/>
      <c r="D38" s="301"/>
      <c r="E38" s="301"/>
      <c r="F38" s="301"/>
    </row>
    <row r="39" spans="1:6" s="116" customFormat="1" ht="12" customHeight="1">
      <c r="A39" s="438" t="s">
        <v>94</v>
      </c>
      <c r="B39" s="420" t="s">
        <v>285</v>
      </c>
      <c r="C39" s="300"/>
      <c r="D39" s="300">
        <v>848</v>
      </c>
      <c r="E39" s="300">
        <v>848</v>
      </c>
      <c r="F39" s="300">
        <v>2347</v>
      </c>
    </row>
    <row r="40" spans="1:6" s="116" customFormat="1" ht="12" customHeight="1">
      <c r="A40" s="438" t="s">
        <v>95</v>
      </c>
      <c r="B40" s="420" t="s">
        <v>286</v>
      </c>
      <c r="C40" s="300">
        <v>707</v>
      </c>
      <c r="D40" s="300">
        <v>707</v>
      </c>
      <c r="E40" s="300">
        <v>707</v>
      </c>
      <c r="F40" s="300"/>
    </row>
    <row r="41" spans="1:6" s="116" customFormat="1" ht="12" customHeight="1">
      <c r="A41" s="438" t="s">
        <v>179</v>
      </c>
      <c r="B41" s="420" t="s">
        <v>287</v>
      </c>
      <c r="C41" s="300">
        <v>1058</v>
      </c>
      <c r="D41" s="300">
        <v>0</v>
      </c>
      <c r="E41" s="300">
        <v>0</v>
      </c>
      <c r="F41" s="300">
        <v>0</v>
      </c>
    </row>
    <row r="42" spans="1:6" s="116" customFormat="1" ht="12" customHeight="1">
      <c r="A42" s="438" t="s">
        <v>180</v>
      </c>
      <c r="B42" s="420" t="s">
        <v>288</v>
      </c>
      <c r="C42" s="300">
        <v>2994</v>
      </c>
      <c r="D42" s="300">
        <v>2994</v>
      </c>
      <c r="E42" s="300">
        <v>2994</v>
      </c>
      <c r="F42" s="300">
        <v>2556</v>
      </c>
    </row>
    <row r="43" spans="1:6" s="116" customFormat="1" ht="12" customHeight="1">
      <c r="A43" s="438" t="s">
        <v>181</v>
      </c>
      <c r="B43" s="420" t="s">
        <v>289</v>
      </c>
      <c r="C43" s="300"/>
      <c r="D43" s="300"/>
      <c r="E43" s="300"/>
      <c r="F43" s="300"/>
    </row>
    <row r="44" spans="1:6" s="116" customFormat="1" ht="12" customHeight="1">
      <c r="A44" s="438" t="s">
        <v>182</v>
      </c>
      <c r="B44" s="420" t="s">
        <v>290</v>
      </c>
      <c r="C44" s="300"/>
      <c r="D44" s="300"/>
      <c r="E44" s="300"/>
      <c r="F44" s="300"/>
    </row>
    <row r="45" spans="1:6" s="116" customFormat="1" ht="12" customHeight="1">
      <c r="A45" s="438" t="s">
        <v>183</v>
      </c>
      <c r="B45" s="420" t="s">
        <v>291</v>
      </c>
      <c r="C45" s="300">
        <v>210</v>
      </c>
      <c r="D45" s="300">
        <v>210</v>
      </c>
      <c r="E45" s="300">
        <v>210</v>
      </c>
      <c r="F45" s="300">
        <v>40</v>
      </c>
    </row>
    <row r="46" spans="1:6" s="116" customFormat="1" ht="12" customHeight="1">
      <c r="A46" s="438" t="s">
        <v>282</v>
      </c>
      <c r="B46" s="420" t="s">
        <v>292</v>
      </c>
      <c r="C46" s="303"/>
      <c r="D46" s="303"/>
      <c r="E46" s="303"/>
      <c r="F46" s="303">
        <v>186</v>
      </c>
    </row>
    <row r="47" spans="1:6" s="116" customFormat="1" ht="12" customHeight="1" thickBot="1">
      <c r="A47" s="439" t="s">
        <v>283</v>
      </c>
      <c r="B47" s="421" t="s">
        <v>293</v>
      </c>
      <c r="C47" s="405">
        <v>130</v>
      </c>
      <c r="D47" s="405">
        <v>130</v>
      </c>
      <c r="E47" s="405">
        <v>130</v>
      </c>
      <c r="F47" s="405">
        <v>110</v>
      </c>
    </row>
    <row r="48" spans="1:6" s="116" customFormat="1" ht="12" customHeight="1" thickBot="1">
      <c r="A48" s="37" t="s">
        <v>20</v>
      </c>
      <c r="B48" s="21" t="s">
        <v>294</v>
      </c>
      <c r="C48" s="298">
        <f>SUM(C49:C53)</f>
        <v>0</v>
      </c>
      <c r="D48" s="298">
        <f>SUM(D49:D53)</f>
        <v>0</v>
      </c>
      <c r="E48" s="298">
        <f>SUM(E49:E53)</f>
        <v>0</v>
      </c>
      <c r="F48" s="298">
        <f>SUM(F49:F53)</f>
        <v>0</v>
      </c>
    </row>
    <row r="49" spans="1:6" s="116" customFormat="1" ht="12" customHeight="1">
      <c r="A49" s="437" t="s">
        <v>96</v>
      </c>
      <c r="B49" s="419" t="s">
        <v>298</v>
      </c>
      <c r="C49" s="454"/>
      <c r="D49" s="454"/>
      <c r="E49" s="454"/>
      <c r="F49" s="454"/>
    </row>
    <row r="50" spans="1:6" s="116" customFormat="1" ht="12" customHeight="1">
      <c r="A50" s="438" t="s">
        <v>97</v>
      </c>
      <c r="B50" s="420" t="s">
        <v>299</v>
      </c>
      <c r="C50" s="303"/>
      <c r="D50" s="303"/>
      <c r="E50" s="303"/>
      <c r="F50" s="303"/>
    </row>
    <row r="51" spans="1:6" s="116" customFormat="1" ht="12" customHeight="1">
      <c r="A51" s="438" t="s">
        <v>295</v>
      </c>
      <c r="B51" s="420" t="s">
        <v>300</v>
      </c>
      <c r="C51" s="303"/>
      <c r="D51" s="303"/>
      <c r="E51" s="303"/>
      <c r="F51" s="303"/>
    </row>
    <row r="52" spans="1:6" s="116" customFormat="1" ht="12" customHeight="1">
      <c r="A52" s="438" t="s">
        <v>296</v>
      </c>
      <c r="B52" s="420" t="s">
        <v>301</v>
      </c>
      <c r="C52" s="303"/>
      <c r="D52" s="303"/>
      <c r="E52" s="303"/>
      <c r="F52" s="303"/>
    </row>
    <row r="53" spans="1:6" s="116" customFormat="1" ht="12" customHeight="1" thickBot="1">
      <c r="A53" s="439" t="s">
        <v>297</v>
      </c>
      <c r="B53" s="421" t="s">
        <v>302</v>
      </c>
      <c r="C53" s="405"/>
      <c r="D53" s="405"/>
      <c r="E53" s="405"/>
      <c r="F53" s="405"/>
    </row>
    <row r="54" spans="1:6" s="116" customFormat="1" ht="12" customHeight="1" thickBot="1">
      <c r="A54" s="37" t="s">
        <v>184</v>
      </c>
      <c r="B54" s="21" t="s">
        <v>303</v>
      </c>
      <c r="C54" s="298">
        <f>SUM(C55:C57)</f>
        <v>0</v>
      </c>
      <c r="D54" s="298">
        <f>SUM(D55:D57)</f>
        <v>40</v>
      </c>
      <c r="E54" s="298">
        <f>SUM(E55:E57)</f>
        <v>40</v>
      </c>
      <c r="F54" s="298">
        <f>SUM(F55:F57)</f>
        <v>10</v>
      </c>
    </row>
    <row r="55" spans="1:6" s="116" customFormat="1" ht="12" customHeight="1">
      <c r="A55" s="437" t="s">
        <v>98</v>
      </c>
      <c r="B55" s="419" t="s">
        <v>304</v>
      </c>
      <c r="C55" s="301"/>
      <c r="D55" s="301"/>
      <c r="E55" s="301"/>
      <c r="F55" s="301"/>
    </row>
    <row r="56" spans="1:6" s="116" customFormat="1" ht="12" customHeight="1">
      <c r="A56" s="438" t="s">
        <v>99</v>
      </c>
      <c r="B56" s="420" t="s">
        <v>465</v>
      </c>
      <c r="C56" s="300"/>
      <c r="D56" s="300"/>
      <c r="E56" s="300"/>
      <c r="F56" s="300"/>
    </row>
    <row r="57" spans="1:6" s="116" customFormat="1" ht="12" customHeight="1">
      <c r="A57" s="438" t="s">
        <v>308</v>
      </c>
      <c r="B57" s="420" t="s">
        <v>306</v>
      </c>
      <c r="C57" s="300"/>
      <c r="D57" s="300">
        <v>40</v>
      </c>
      <c r="E57" s="300">
        <v>40</v>
      </c>
      <c r="F57" s="300">
        <v>10</v>
      </c>
    </row>
    <row r="58" spans="1:6" s="116" customFormat="1" ht="12" customHeight="1" thickBot="1">
      <c r="A58" s="439" t="s">
        <v>309</v>
      </c>
      <c r="B58" s="421" t="s">
        <v>307</v>
      </c>
      <c r="C58" s="302"/>
      <c r="D58" s="302"/>
      <c r="E58" s="302"/>
      <c r="F58" s="302"/>
    </row>
    <row r="59" spans="1:6" s="116" customFormat="1" ht="12" customHeight="1" thickBot="1">
      <c r="A59" s="37" t="s">
        <v>22</v>
      </c>
      <c r="B59" s="293" t="s">
        <v>310</v>
      </c>
      <c r="C59" s="298">
        <f>SUM(C60:C62)</f>
        <v>0</v>
      </c>
      <c r="D59" s="298">
        <f>SUM(D60:D62)</f>
        <v>3435</v>
      </c>
      <c r="E59" s="298">
        <f>SUM(E60:E62)</f>
        <v>3435</v>
      </c>
      <c r="F59" s="298">
        <f>SUM(F60:F62)</f>
        <v>3435</v>
      </c>
    </row>
    <row r="60" spans="1:6" s="116" customFormat="1" ht="12" customHeight="1">
      <c r="A60" s="437" t="s">
        <v>185</v>
      </c>
      <c r="B60" s="419" t="s">
        <v>312</v>
      </c>
      <c r="C60" s="303"/>
      <c r="D60" s="303"/>
      <c r="E60" s="303"/>
      <c r="F60" s="303"/>
    </row>
    <row r="61" spans="1:6" s="116" customFormat="1" ht="12" customHeight="1">
      <c r="A61" s="438" t="s">
        <v>186</v>
      </c>
      <c r="B61" s="420" t="s">
        <v>466</v>
      </c>
      <c r="C61" s="303"/>
      <c r="D61" s="303"/>
      <c r="E61" s="303"/>
      <c r="F61" s="303"/>
    </row>
    <row r="62" spans="1:6" s="116" customFormat="1" ht="12" customHeight="1">
      <c r="A62" s="438" t="s">
        <v>222</v>
      </c>
      <c r="B62" s="420" t="s">
        <v>313</v>
      </c>
      <c r="C62" s="303"/>
      <c r="D62" s="303">
        <v>3435</v>
      </c>
      <c r="E62" s="303">
        <v>3435</v>
      </c>
      <c r="F62" s="303">
        <v>3435</v>
      </c>
    </row>
    <row r="63" spans="1:6" s="116" customFormat="1" ht="12" customHeight="1" thickBot="1">
      <c r="A63" s="439" t="s">
        <v>311</v>
      </c>
      <c r="B63" s="421" t="s">
        <v>314</v>
      </c>
      <c r="C63" s="303"/>
      <c r="D63" s="303"/>
      <c r="E63" s="303"/>
      <c r="F63" s="303"/>
    </row>
    <row r="64" spans="1:6" s="116" customFormat="1" ht="12" customHeight="1" thickBot="1">
      <c r="A64" s="37" t="s">
        <v>23</v>
      </c>
      <c r="B64" s="21" t="s">
        <v>315</v>
      </c>
      <c r="C64" s="304">
        <f>+C9+C16+C23+C30+C37+C48+C54+C59</f>
        <v>47362</v>
      </c>
      <c r="D64" s="304">
        <f>+D9+D16+D23+D30+D37+D48+D54+D59</f>
        <v>53045</v>
      </c>
      <c r="E64" s="304">
        <f>+E9+E16+E23+E30+E37+E48+E54+E59</f>
        <v>66444</v>
      </c>
      <c r="F64" s="304">
        <f>+F9+F16+F23+F30+F37+F48+F54+F59</f>
        <v>70541</v>
      </c>
    </row>
    <row r="65" spans="1:6" s="116" customFormat="1" ht="12" customHeight="1" thickBot="1">
      <c r="A65" s="440" t="s">
        <v>452</v>
      </c>
      <c r="B65" s="293" t="s">
        <v>317</v>
      </c>
      <c r="C65" s="298">
        <f>SUM(C66:C68)</f>
        <v>26298</v>
      </c>
      <c r="D65" s="298">
        <f>SUM(D66:D68)</f>
        <v>26298</v>
      </c>
      <c r="E65" s="298">
        <f>SUM(E66:E68)</f>
        <v>26298</v>
      </c>
      <c r="F65" s="298">
        <f>SUM(F66:F68)</f>
        <v>0</v>
      </c>
    </row>
    <row r="66" spans="1:6" s="116" customFormat="1" ht="12" customHeight="1">
      <c r="A66" s="437" t="s">
        <v>350</v>
      </c>
      <c r="B66" s="419" t="s">
        <v>318</v>
      </c>
      <c r="C66" s="303">
        <v>26298</v>
      </c>
      <c r="D66" s="303">
        <v>26298</v>
      </c>
      <c r="E66" s="303">
        <v>26298</v>
      </c>
      <c r="F66" s="303"/>
    </row>
    <row r="67" spans="1:6" s="116" customFormat="1" ht="12" customHeight="1">
      <c r="A67" s="438" t="s">
        <v>359</v>
      </c>
      <c r="B67" s="420" t="s">
        <v>319</v>
      </c>
      <c r="C67" s="303"/>
      <c r="D67" s="303"/>
      <c r="E67" s="303"/>
      <c r="F67" s="303"/>
    </row>
    <row r="68" spans="1:6" s="116" customFormat="1" ht="12" customHeight="1" thickBot="1">
      <c r="A68" s="439" t="s">
        <v>360</v>
      </c>
      <c r="B68" s="423" t="s">
        <v>320</v>
      </c>
      <c r="C68" s="303"/>
      <c r="D68" s="303"/>
      <c r="E68" s="303"/>
      <c r="F68" s="303"/>
    </row>
    <row r="69" spans="1:6" s="116" customFormat="1" ht="12" customHeight="1" thickBot="1">
      <c r="A69" s="440" t="s">
        <v>321</v>
      </c>
      <c r="B69" s="293" t="s">
        <v>322</v>
      </c>
      <c r="C69" s="298">
        <f>SUM(C70:C73)</f>
        <v>0</v>
      </c>
      <c r="D69" s="298">
        <f>SUM(D70:D73)</f>
        <v>0</v>
      </c>
      <c r="E69" s="298">
        <f>SUM(E70:E73)</f>
        <v>0</v>
      </c>
      <c r="F69" s="298">
        <f>SUM(F70:F73)</f>
        <v>0</v>
      </c>
    </row>
    <row r="70" spans="1:6" s="116" customFormat="1" ht="12" customHeight="1">
      <c r="A70" s="437" t="s">
        <v>153</v>
      </c>
      <c r="B70" s="419" t="s">
        <v>323</v>
      </c>
      <c r="C70" s="303"/>
      <c r="D70" s="303"/>
      <c r="E70" s="303"/>
      <c r="F70" s="303"/>
    </row>
    <row r="71" spans="1:6" s="116" customFormat="1" ht="12" customHeight="1">
      <c r="A71" s="438" t="s">
        <v>154</v>
      </c>
      <c r="B71" s="420" t="s">
        <v>324</v>
      </c>
      <c r="C71" s="303"/>
      <c r="D71" s="303"/>
      <c r="E71" s="303"/>
      <c r="F71" s="303"/>
    </row>
    <row r="72" spans="1:6" s="116" customFormat="1" ht="12" customHeight="1">
      <c r="A72" s="438" t="s">
        <v>351</v>
      </c>
      <c r="B72" s="420" t="s">
        <v>325</v>
      </c>
      <c r="C72" s="303"/>
      <c r="D72" s="303"/>
      <c r="E72" s="303"/>
      <c r="F72" s="303"/>
    </row>
    <row r="73" spans="1:6" s="116" customFormat="1" ht="12" customHeight="1" thickBot="1">
      <c r="A73" s="439" t="s">
        <v>352</v>
      </c>
      <c r="B73" s="421" t="s">
        <v>326</v>
      </c>
      <c r="C73" s="303"/>
      <c r="D73" s="303"/>
      <c r="E73" s="303"/>
      <c r="F73" s="303"/>
    </row>
    <row r="74" spans="1:6" s="116" customFormat="1" ht="12" customHeight="1" thickBot="1">
      <c r="A74" s="440" t="s">
        <v>327</v>
      </c>
      <c r="B74" s="293" t="s">
        <v>328</v>
      </c>
      <c r="C74" s="298">
        <f>SUM(C75:C76)</f>
        <v>11629</v>
      </c>
      <c r="D74" s="298">
        <f>SUM(D75:D76)</f>
        <v>12279</v>
      </c>
      <c r="E74" s="298">
        <f>SUM(E75:E76)</f>
        <v>12279</v>
      </c>
      <c r="F74" s="298">
        <f>SUM(F75:F76)</f>
        <v>12282</v>
      </c>
    </row>
    <row r="75" spans="1:6" s="116" customFormat="1" ht="12" customHeight="1">
      <c r="A75" s="437" t="s">
        <v>353</v>
      </c>
      <c r="B75" s="419" t="s">
        <v>329</v>
      </c>
      <c r="C75" s="303">
        <v>11629</v>
      </c>
      <c r="D75" s="303">
        <v>12279</v>
      </c>
      <c r="E75" s="303">
        <v>12279</v>
      </c>
      <c r="F75" s="303">
        <v>12282</v>
      </c>
    </row>
    <row r="76" spans="1:6" s="115" customFormat="1" ht="12" customHeight="1" thickBot="1">
      <c r="A76" s="439" t="s">
        <v>354</v>
      </c>
      <c r="B76" s="421" t="s">
        <v>330</v>
      </c>
      <c r="C76" s="303"/>
      <c r="D76" s="303"/>
      <c r="E76" s="303"/>
      <c r="F76" s="303"/>
    </row>
    <row r="77" spans="1:6" s="116" customFormat="1" ht="12" customHeight="1" thickBot="1">
      <c r="A77" s="440" t="s">
        <v>331</v>
      </c>
      <c r="B77" s="293" t="s">
        <v>332</v>
      </c>
      <c r="C77" s="298">
        <f>SUM(C78:C80)</f>
        <v>0</v>
      </c>
      <c r="D77" s="298">
        <f>SUM(D78:D80)</f>
        <v>0</v>
      </c>
      <c r="E77" s="298">
        <f>SUM(E78:E80)</f>
        <v>0</v>
      </c>
      <c r="F77" s="298">
        <f>SUM(F78:F80)</f>
        <v>970</v>
      </c>
    </row>
    <row r="78" spans="1:6" s="116" customFormat="1" ht="12" customHeight="1">
      <c r="A78" s="437" t="s">
        <v>355</v>
      </c>
      <c r="B78" s="419" t="s">
        <v>333</v>
      </c>
      <c r="C78" s="303"/>
      <c r="D78" s="303"/>
      <c r="E78" s="303"/>
      <c r="F78" s="303">
        <v>970</v>
      </c>
    </row>
    <row r="79" spans="1:6" s="116" customFormat="1" ht="12" customHeight="1">
      <c r="A79" s="438" t="s">
        <v>356</v>
      </c>
      <c r="B79" s="420" t="s">
        <v>334</v>
      </c>
      <c r="C79" s="303"/>
      <c r="D79" s="303"/>
      <c r="E79" s="303"/>
      <c r="F79" s="303"/>
    </row>
    <row r="80" spans="1:6" s="116" customFormat="1" ht="12" customHeight="1" thickBot="1">
      <c r="A80" s="439" t="s">
        <v>357</v>
      </c>
      <c r="B80" s="421" t="s">
        <v>335</v>
      </c>
      <c r="C80" s="303"/>
      <c r="D80" s="303"/>
      <c r="E80" s="303"/>
      <c r="F80" s="303"/>
    </row>
    <row r="81" spans="1:6" s="116" customFormat="1" ht="12" customHeight="1" thickBot="1">
      <c r="A81" s="440" t="s">
        <v>336</v>
      </c>
      <c r="B81" s="293" t="s">
        <v>358</v>
      </c>
      <c r="C81" s="298">
        <f>SUM(C82:C85)</f>
        <v>0</v>
      </c>
      <c r="D81" s="298">
        <f>SUM(D82:D85)</f>
        <v>0</v>
      </c>
      <c r="E81" s="298">
        <f>SUM(E82:E85)</f>
        <v>0</v>
      </c>
      <c r="F81" s="298">
        <f>SUM(F82:F85)</f>
        <v>0</v>
      </c>
    </row>
    <row r="82" spans="1:6" s="116" customFormat="1" ht="12" customHeight="1">
      <c r="A82" s="441" t="s">
        <v>337</v>
      </c>
      <c r="B82" s="419" t="s">
        <v>338</v>
      </c>
      <c r="C82" s="303"/>
      <c r="D82" s="303"/>
      <c r="E82" s="303"/>
      <c r="F82" s="303"/>
    </row>
    <row r="83" spans="1:6" s="116" customFormat="1" ht="12" customHeight="1">
      <c r="A83" s="442" t="s">
        <v>339</v>
      </c>
      <c r="B83" s="420" t="s">
        <v>340</v>
      </c>
      <c r="C83" s="303"/>
      <c r="D83" s="303"/>
      <c r="E83" s="303"/>
      <c r="F83" s="303"/>
    </row>
    <row r="84" spans="1:6" s="115" customFormat="1" ht="12" customHeight="1">
      <c r="A84" s="442" t="s">
        <v>341</v>
      </c>
      <c r="B84" s="420" t="s">
        <v>342</v>
      </c>
      <c r="C84" s="303"/>
      <c r="D84" s="303"/>
      <c r="E84" s="303"/>
      <c r="F84" s="303"/>
    </row>
    <row r="85" spans="1:6" s="115" customFormat="1" ht="12" customHeight="1" thickBot="1">
      <c r="A85" s="443" t="s">
        <v>343</v>
      </c>
      <c r="B85" s="421" t="s">
        <v>344</v>
      </c>
      <c r="C85" s="303"/>
      <c r="D85" s="303"/>
      <c r="E85" s="303"/>
      <c r="F85" s="303"/>
    </row>
    <row r="86" spans="1:6" s="115" customFormat="1" ht="12" customHeight="1" thickBot="1">
      <c r="A86" s="440" t="s">
        <v>345</v>
      </c>
      <c r="B86" s="293" t="s">
        <v>346</v>
      </c>
      <c r="C86" s="455"/>
      <c r="D86" s="455"/>
      <c r="E86" s="455"/>
      <c r="F86" s="455"/>
    </row>
    <row r="87" spans="1:6" s="115" customFormat="1" ht="12" customHeight="1" thickBot="1">
      <c r="A87" s="440" t="s">
        <v>347</v>
      </c>
      <c r="B87" s="427" t="s">
        <v>348</v>
      </c>
      <c r="C87" s="304">
        <f>+C65+C69+C74+C77+C81+C86</f>
        <v>37927</v>
      </c>
      <c r="D87" s="304">
        <f>+D65+D69+D74+D77+D81+D86</f>
        <v>38577</v>
      </c>
      <c r="E87" s="304">
        <f>+E65+E69+E74+E77+E81+E86</f>
        <v>38577</v>
      </c>
      <c r="F87" s="304">
        <f>+F65+F69+F74+F77+F81+F86</f>
        <v>13252</v>
      </c>
    </row>
    <row r="88" spans="1:6" s="116" customFormat="1" ht="15" customHeight="1" thickBot="1">
      <c r="A88" s="444" t="s">
        <v>361</v>
      </c>
      <c r="B88" s="429" t="s">
        <v>458</v>
      </c>
      <c r="C88" s="304">
        <f>+C64+C87</f>
        <v>85289</v>
      </c>
      <c r="D88" s="304">
        <f>+D64+D87</f>
        <v>91622</v>
      </c>
      <c r="E88" s="304">
        <f>+E64+E87</f>
        <v>105021</v>
      </c>
      <c r="F88" s="304">
        <f>+F64+F87</f>
        <v>83793</v>
      </c>
    </row>
    <row r="89" spans="1:6" ht="12.75">
      <c r="A89" s="255"/>
      <c r="B89" s="256"/>
      <c r="C89" s="365"/>
      <c r="D89" s="365"/>
      <c r="E89" s="365"/>
      <c r="F89" s="365"/>
    </row>
    <row r="90" spans="1:6" s="75" customFormat="1" ht="16.5" customHeight="1" thickBot="1">
      <c r="A90" s="445"/>
      <c r="B90" s="257"/>
      <c r="C90" s="366"/>
      <c r="D90" s="366"/>
      <c r="E90" s="366"/>
      <c r="F90" s="366"/>
    </row>
    <row r="91" spans="1:6" s="117" customFormat="1" ht="12" customHeight="1" thickBot="1">
      <c r="A91" s="258"/>
      <c r="B91" s="259" t="s">
        <v>56</v>
      </c>
      <c r="C91" s="367"/>
      <c r="D91" s="367"/>
      <c r="E91" s="367"/>
      <c r="F91" s="367"/>
    </row>
    <row r="92" spans="1:6" ht="12" customHeight="1" thickBot="1">
      <c r="A92" s="411" t="s">
        <v>15</v>
      </c>
      <c r="B92" s="31" t="s">
        <v>364</v>
      </c>
      <c r="C92" s="297">
        <f>SUM(C93:C97)</f>
        <v>31517</v>
      </c>
      <c r="D92" s="297">
        <f>SUM(D93:D97)</f>
        <v>37333</v>
      </c>
      <c r="E92" s="297">
        <f>SUM(E93:E97)</f>
        <v>38642</v>
      </c>
      <c r="F92" s="297">
        <f>SUM(F93:F97)</f>
        <v>46085</v>
      </c>
    </row>
    <row r="93" spans="1:6" ht="12" customHeight="1">
      <c r="A93" s="446" t="s">
        <v>100</v>
      </c>
      <c r="B93" s="10" t="s">
        <v>46</v>
      </c>
      <c r="C93" s="299">
        <v>7659</v>
      </c>
      <c r="D93" s="299">
        <v>9373</v>
      </c>
      <c r="E93" s="299">
        <v>9773</v>
      </c>
      <c r="F93" s="299">
        <v>11192</v>
      </c>
    </row>
    <row r="94" spans="1:6" ht="12" customHeight="1">
      <c r="A94" s="438" t="s">
        <v>101</v>
      </c>
      <c r="B94" s="8" t="s">
        <v>187</v>
      </c>
      <c r="C94" s="300">
        <v>2019</v>
      </c>
      <c r="D94" s="300">
        <v>2324</v>
      </c>
      <c r="E94" s="300">
        <v>2380</v>
      </c>
      <c r="F94" s="300">
        <v>2466</v>
      </c>
    </row>
    <row r="95" spans="1:6" ht="12" customHeight="1">
      <c r="A95" s="438" t="s">
        <v>102</v>
      </c>
      <c r="B95" s="8" t="s">
        <v>143</v>
      </c>
      <c r="C95" s="302">
        <v>20239</v>
      </c>
      <c r="D95" s="302">
        <v>21826</v>
      </c>
      <c r="E95" s="302">
        <v>22525</v>
      </c>
      <c r="F95" s="302">
        <v>26090</v>
      </c>
    </row>
    <row r="96" spans="1:6" ht="12" customHeight="1">
      <c r="A96" s="438" t="s">
        <v>103</v>
      </c>
      <c r="B96" s="11" t="s">
        <v>188</v>
      </c>
      <c r="C96" s="302">
        <v>1600</v>
      </c>
      <c r="D96" s="302">
        <v>2093</v>
      </c>
      <c r="E96" s="302">
        <v>2117</v>
      </c>
      <c r="F96" s="302">
        <v>2117</v>
      </c>
    </row>
    <row r="97" spans="1:6" ht="12" customHeight="1">
      <c r="A97" s="438" t="s">
        <v>114</v>
      </c>
      <c r="B97" s="19" t="s">
        <v>189</v>
      </c>
      <c r="C97" s="302"/>
      <c r="D97" s="302">
        <v>1717</v>
      </c>
      <c r="E97" s="302">
        <v>1847</v>
      </c>
      <c r="F97" s="302">
        <v>4220</v>
      </c>
    </row>
    <row r="98" spans="1:6" ht="12" customHeight="1">
      <c r="A98" s="438" t="s">
        <v>104</v>
      </c>
      <c r="B98" s="8" t="s">
        <v>365</v>
      </c>
      <c r="C98" s="302"/>
      <c r="D98" s="302">
        <v>143</v>
      </c>
      <c r="E98" s="302">
        <v>143</v>
      </c>
      <c r="F98" s="302">
        <v>143</v>
      </c>
    </row>
    <row r="99" spans="1:6" ht="12" customHeight="1">
      <c r="A99" s="438" t="s">
        <v>105</v>
      </c>
      <c r="B99" s="167" t="s">
        <v>564</v>
      </c>
      <c r="C99" s="302"/>
      <c r="D99" s="302"/>
      <c r="E99" s="302"/>
      <c r="F99" s="302"/>
    </row>
    <row r="100" spans="1:6" ht="12" customHeight="1">
      <c r="A100" s="438" t="s">
        <v>115</v>
      </c>
      <c r="B100" s="168" t="s">
        <v>367</v>
      </c>
      <c r="C100" s="302"/>
      <c r="D100" s="302"/>
      <c r="E100" s="302"/>
      <c r="F100" s="302"/>
    </row>
    <row r="101" spans="1:6" ht="12" customHeight="1">
      <c r="A101" s="438" t="s">
        <v>116</v>
      </c>
      <c r="B101" s="168" t="s">
        <v>368</v>
      </c>
      <c r="C101" s="302"/>
      <c r="D101" s="302"/>
      <c r="E101" s="302"/>
      <c r="F101" s="302"/>
    </row>
    <row r="102" spans="1:6" ht="12" customHeight="1">
      <c r="A102" s="438" t="s">
        <v>117</v>
      </c>
      <c r="B102" s="167" t="s">
        <v>369</v>
      </c>
      <c r="C102" s="302"/>
      <c r="D102" s="302">
        <v>1194</v>
      </c>
      <c r="E102" s="302">
        <v>1324</v>
      </c>
      <c r="F102" s="302">
        <v>1324</v>
      </c>
    </row>
    <row r="103" spans="1:6" ht="12" customHeight="1">
      <c r="A103" s="438" t="s">
        <v>118</v>
      </c>
      <c r="B103" s="167" t="s">
        <v>370</v>
      </c>
      <c r="C103" s="302"/>
      <c r="D103" s="302"/>
      <c r="E103" s="302"/>
      <c r="F103" s="302"/>
    </row>
    <row r="104" spans="1:6" ht="12" customHeight="1">
      <c r="A104" s="438" t="s">
        <v>120</v>
      </c>
      <c r="B104" s="168" t="s">
        <v>371</v>
      </c>
      <c r="C104" s="302"/>
      <c r="D104" s="302"/>
      <c r="E104" s="302"/>
      <c r="F104" s="302"/>
    </row>
    <row r="105" spans="1:6" ht="12" customHeight="1">
      <c r="A105" s="447" t="s">
        <v>190</v>
      </c>
      <c r="B105" s="169" t="s">
        <v>372</v>
      </c>
      <c r="C105" s="302"/>
      <c r="D105" s="302"/>
      <c r="E105" s="302"/>
      <c r="F105" s="302"/>
    </row>
    <row r="106" spans="1:6" ht="12" customHeight="1">
      <c r="A106" s="438" t="s">
        <v>362</v>
      </c>
      <c r="B106" s="169" t="s">
        <v>373</v>
      </c>
      <c r="C106" s="302"/>
      <c r="D106" s="302"/>
      <c r="E106" s="302"/>
      <c r="F106" s="302">
        <v>2373</v>
      </c>
    </row>
    <row r="107" spans="1:6" ht="12" customHeight="1" thickBot="1">
      <c r="A107" s="448" t="s">
        <v>363</v>
      </c>
      <c r="B107" s="170" t="s">
        <v>374</v>
      </c>
      <c r="C107" s="306"/>
      <c r="D107" s="306">
        <v>380</v>
      </c>
      <c r="E107" s="306">
        <v>380</v>
      </c>
      <c r="F107" s="306">
        <v>380</v>
      </c>
    </row>
    <row r="108" spans="1:6" ht="12" customHeight="1" thickBot="1">
      <c r="A108" s="37" t="s">
        <v>16</v>
      </c>
      <c r="B108" s="30" t="s">
        <v>375</v>
      </c>
      <c r="C108" s="298">
        <f>+C109+C111+C113</f>
        <v>46802</v>
      </c>
      <c r="D108" s="298">
        <f>+D109+D111+D113</f>
        <v>48586</v>
      </c>
      <c r="E108" s="298">
        <f>+E109+E111+E113</f>
        <v>63854</v>
      </c>
      <c r="F108" s="298">
        <f>+F109+F111+F113</f>
        <v>35183</v>
      </c>
    </row>
    <row r="109" spans="1:6" ht="12" customHeight="1">
      <c r="A109" s="437" t="s">
        <v>106</v>
      </c>
      <c r="B109" s="8" t="s">
        <v>220</v>
      </c>
      <c r="C109" s="301"/>
      <c r="D109" s="301">
        <v>15235</v>
      </c>
      <c r="E109" s="301">
        <v>28130</v>
      </c>
      <c r="F109" s="301">
        <v>22439</v>
      </c>
    </row>
    <row r="110" spans="1:6" ht="12" customHeight="1">
      <c r="A110" s="437" t="s">
        <v>107</v>
      </c>
      <c r="B110" s="12" t="s">
        <v>379</v>
      </c>
      <c r="C110" s="301"/>
      <c r="D110" s="301"/>
      <c r="E110" s="301"/>
      <c r="F110" s="301"/>
    </row>
    <row r="111" spans="1:6" ht="12" customHeight="1">
      <c r="A111" s="437" t="s">
        <v>108</v>
      </c>
      <c r="B111" s="12" t="s">
        <v>191</v>
      </c>
      <c r="C111" s="300">
        <v>43802</v>
      </c>
      <c r="D111" s="300">
        <v>30351</v>
      </c>
      <c r="E111" s="300">
        <v>30351</v>
      </c>
      <c r="F111" s="300">
        <v>9744</v>
      </c>
    </row>
    <row r="112" spans="1:6" ht="12" customHeight="1">
      <c r="A112" s="437" t="s">
        <v>109</v>
      </c>
      <c r="B112" s="12" t="s">
        <v>380</v>
      </c>
      <c r="C112" s="265">
        <v>18584</v>
      </c>
      <c r="D112" s="265">
        <v>18584</v>
      </c>
      <c r="E112" s="265">
        <v>18584</v>
      </c>
      <c r="F112" s="265"/>
    </row>
    <row r="113" spans="1:6" ht="12" customHeight="1">
      <c r="A113" s="437" t="s">
        <v>110</v>
      </c>
      <c r="B113" s="295" t="s">
        <v>223</v>
      </c>
      <c r="C113" s="265">
        <v>3000</v>
      </c>
      <c r="D113" s="265">
        <v>3000</v>
      </c>
      <c r="E113" s="265">
        <v>5373</v>
      </c>
      <c r="F113" s="265">
        <v>3000</v>
      </c>
    </row>
    <row r="114" spans="1:6" ht="12" customHeight="1">
      <c r="A114" s="437" t="s">
        <v>119</v>
      </c>
      <c r="B114" s="294" t="s">
        <v>467</v>
      </c>
      <c r="C114" s="265"/>
      <c r="D114" s="265"/>
      <c r="E114" s="265"/>
      <c r="F114" s="265"/>
    </row>
    <row r="115" spans="1:6" ht="12" customHeight="1">
      <c r="A115" s="437" t="s">
        <v>121</v>
      </c>
      <c r="B115" s="415" t="s">
        <v>385</v>
      </c>
      <c r="C115" s="265">
        <v>3000</v>
      </c>
      <c r="D115" s="265">
        <v>3000</v>
      </c>
      <c r="E115" s="265">
        <v>3000</v>
      </c>
      <c r="F115" s="265">
        <v>3000</v>
      </c>
    </row>
    <row r="116" spans="1:6" ht="12" customHeight="1">
      <c r="A116" s="437" t="s">
        <v>192</v>
      </c>
      <c r="B116" s="168" t="s">
        <v>368</v>
      </c>
      <c r="C116" s="265"/>
      <c r="D116" s="265"/>
      <c r="E116" s="265"/>
      <c r="F116" s="265"/>
    </row>
    <row r="117" spans="1:6" ht="12" customHeight="1">
      <c r="A117" s="437" t="s">
        <v>193</v>
      </c>
      <c r="B117" s="168" t="s">
        <v>384</v>
      </c>
      <c r="C117" s="265"/>
      <c r="D117" s="265"/>
      <c r="E117" s="265"/>
      <c r="F117" s="265"/>
    </row>
    <row r="118" spans="1:6" ht="12" customHeight="1">
      <c r="A118" s="437" t="s">
        <v>194</v>
      </c>
      <c r="B118" s="168" t="s">
        <v>383</v>
      </c>
      <c r="C118" s="265"/>
      <c r="D118" s="265"/>
      <c r="E118" s="265"/>
      <c r="F118" s="265"/>
    </row>
    <row r="119" spans="1:6" ht="12" customHeight="1">
      <c r="A119" s="437" t="s">
        <v>376</v>
      </c>
      <c r="B119" s="168" t="s">
        <v>371</v>
      </c>
      <c r="C119" s="265"/>
      <c r="D119" s="265"/>
      <c r="E119" s="265"/>
      <c r="F119" s="265"/>
    </row>
    <row r="120" spans="1:6" ht="12" customHeight="1">
      <c r="A120" s="437" t="s">
        <v>377</v>
      </c>
      <c r="B120" s="168" t="s">
        <v>382</v>
      </c>
      <c r="C120" s="265"/>
      <c r="D120" s="265"/>
      <c r="E120" s="265"/>
      <c r="F120" s="265"/>
    </row>
    <row r="121" spans="1:6" ht="12" customHeight="1" thickBot="1">
      <c r="A121" s="447" t="s">
        <v>378</v>
      </c>
      <c r="B121" s="168" t="s">
        <v>381</v>
      </c>
      <c r="C121" s="267"/>
      <c r="D121" s="267"/>
      <c r="E121" s="267">
        <v>2373</v>
      </c>
      <c r="F121" s="267"/>
    </row>
    <row r="122" spans="1:6" ht="12" customHeight="1" thickBot="1">
      <c r="A122" s="37" t="s">
        <v>17</v>
      </c>
      <c r="B122" s="149" t="s">
        <v>386</v>
      </c>
      <c r="C122" s="298">
        <f>+C123+C124</f>
        <v>6970</v>
      </c>
      <c r="D122" s="298">
        <f>+D123+D124</f>
        <v>5394</v>
      </c>
      <c r="E122" s="298">
        <f>+E123+E124</f>
        <v>2216</v>
      </c>
      <c r="F122" s="298">
        <f>+F123+F124</f>
        <v>1246</v>
      </c>
    </row>
    <row r="123" spans="1:6" ht="12" customHeight="1">
      <c r="A123" s="437" t="s">
        <v>89</v>
      </c>
      <c r="B123" s="9" t="s">
        <v>57</v>
      </c>
      <c r="C123" s="301">
        <v>6470</v>
      </c>
      <c r="D123" s="301">
        <v>4894</v>
      </c>
      <c r="E123" s="301">
        <v>1716</v>
      </c>
      <c r="F123" s="301">
        <v>746</v>
      </c>
    </row>
    <row r="124" spans="1:6" ht="12" customHeight="1" thickBot="1">
      <c r="A124" s="439" t="s">
        <v>90</v>
      </c>
      <c r="B124" s="12" t="s">
        <v>58</v>
      </c>
      <c r="C124" s="302">
        <v>500</v>
      </c>
      <c r="D124" s="302">
        <v>500</v>
      </c>
      <c r="E124" s="302">
        <v>500</v>
      </c>
      <c r="F124" s="302">
        <v>500</v>
      </c>
    </row>
    <row r="125" spans="1:6" ht="12" customHeight="1" thickBot="1">
      <c r="A125" s="37" t="s">
        <v>18</v>
      </c>
      <c r="B125" s="149" t="s">
        <v>387</v>
      </c>
      <c r="C125" s="298">
        <f>+C92+C108+C122</f>
        <v>85289</v>
      </c>
      <c r="D125" s="298">
        <f>+D92+D108+D122</f>
        <v>91313</v>
      </c>
      <c r="E125" s="298">
        <f>+E92+E108+E122</f>
        <v>104712</v>
      </c>
      <c r="F125" s="298">
        <f>+F92+F108+F122</f>
        <v>82514</v>
      </c>
    </row>
    <row r="126" spans="1:6" s="117" customFormat="1" ht="12" customHeight="1" thickBot="1">
      <c r="A126" s="37" t="s">
        <v>19</v>
      </c>
      <c r="B126" s="149" t="s">
        <v>388</v>
      </c>
      <c r="C126" s="298">
        <f>+C127+C128+C129</f>
        <v>0</v>
      </c>
      <c r="D126" s="298">
        <f>+D127+D128+D129</f>
        <v>0</v>
      </c>
      <c r="E126" s="298">
        <f>+E127+E128+E129</f>
        <v>0</v>
      </c>
      <c r="F126" s="298">
        <f>+F127+F128+F129</f>
        <v>0</v>
      </c>
    </row>
    <row r="127" spans="1:6" ht="12" customHeight="1">
      <c r="A127" s="437" t="s">
        <v>93</v>
      </c>
      <c r="B127" s="9" t="s">
        <v>389</v>
      </c>
      <c r="C127" s="265"/>
      <c r="D127" s="265"/>
      <c r="E127" s="265"/>
      <c r="F127" s="265"/>
    </row>
    <row r="128" spans="1:6" ht="12" customHeight="1">
      <c r="A128" s="437" t="s">
        <v>94</v>
      </c>
      <c r="B128" s="9" t="s">
        <v>390</v>
      </c>
      <c r="C128" s="265"/>
      <c r="D128" s="265"/>
      <c r="E128" s="265"/>
      <c r="F128" s="265"/>
    </row>
    <row r="129" spans="1:6" ht="12" customHeight="1" thickBot="1">
      <c r="A129" s="447" t="s">
        <v>95</v>
      </c>
      <c r="B129" s="7" t="s">
        <v>391</v>
      </c>
      <c r="C129" s="265"/>
      <c r="D129" s="265"/>
      <c r="E129" s="265"/>
      <c r="F129" s="265"/>
    </row>
    <row r="130" spans="1:6" ht="12" customHeight="1" thickBot="1">
      <c r="A130" s="37" t="s">
        <v>20</v>
      </c>
      <c r="B130" s="149" t="s">
        <v>451</v>
      </c>
      <c r="C130" s="298">
        <f>+C131+C132+C133+C134</f>
        <v>0</v>
      </c>
      <c r="D130" s="298">
        <f>+D131+D132+D133+D134</f>
        <v>0</v>
      </c>
      <c r="E130" s="298">
        <f>+E131+E132+E133+E134</f>
        <v>0</v>
      </c>
      <c r="F130" s="298">
        <f>+F131+F132+F133+F134</f>
        <v>0</v>
      </c>
    </row>
    <row r="131" spans="1:6" ht="12" customHeight="1">
      <c r="A131" s="437" t="s">
        <v>96</v>
      </c>
      <c r="B131" s="9" t="s">
        <v>392</v>
      </c>
      <c r="C131" s="265"/>
      <c r="D131" s="265"/>
      <c r="E131" s="265"/>
      <c r="F131" s="265"/>
    </row>
    <row r="132" spans="1:6" ht="12" customHeight="1">
      <c r="A132" s="437" t="s">
        <v>97</v>
      </c>
      <c r="B132" s="9" t="s">
        <v>393</v>
      </c>
      <c r="C132" s="265"/>
      <c r="D132" s="265"/>
      <c r="E132" s="265"/>
      <c r="F132" s="265"/>
    </row>
    <row r="133" spans="1:6" s="117" customFormat="1" ht="12" customHeight="1">
      <c r="A133" s="437" t="s">
        <v>295</v>
      </c>
      <c r="B133" s="9" t="s">
        <v>394</v>
      </c>
      <c r="C133" s="265"/>
      <c r="D133" s="265"/>
      <c r="E133" s="265"/>
      <c r="F133" s="265"/>
    </row>
    <row r="134" spans="1:12" ht="12" customHeight="1" thickBot="1">
      <c r="A134" s="447" t="s">
        <v>296</v>
      </c>
      <c r="B134" s="7" t="s">
        <v>395</v>
      </c>
      <c r="C134" s="265"/>
      <c r="D134" s="265"/>
      <c r="E134" s="265"/>
      <c r="F134" s="265"/>
      <c r="L134" s="263"/>
    </row>
    <row r="135" spans="1:6" ht="13.5" thickBot="1">
      <c r="A135" s="37" t="s">
        <v>21</v>
      </c>
      <c r="B135" s="149" t="s">
        <v>396</v>
      </c>
      <c r="C135" s="304">
        <f>+C136+C137+C138+C139</f>
        <v>0</v>
      </c>
      <c r="D135" s="304">
        <f>+D136+D137+D138+D139</f>
        <v>309</v>
      </c>
      <c r="E135" s="304">
        <f>+E136+E137+E138+E139</f>
        <v>309</v>
      </c>
      <c r="F135" s="304">
        <f>+F136+F137+F138+F139</f>
        <v>1279</v>
      </c>
    </row>
    <row r="136" spans="1:6" ht="12" customHeight="1">
      <c r="A136" s="437" t="s">
        <v>98</v>
      </c>
      <c r="B136" s="9" t="s">
        <v>397</v>
      </c>
      <c r="C136" s="265"/>
      <c r="D136" s="265"/>
      <c r="E136" s="265"/>
      <c r="F136" s="265"/>
    </row>
    <row r="137" spans="1:6" s="117" customFormat="1" ht="12" customHeight="1">
      <c r="A137" s="437" t="s">
        <v>99</v>
      </c>
      <c r="B137" s="9" t="s">
        <v>407</v>
      </c>
      <c r="C137" s="265"/>
      <c r="D137" s="265">
        <v>309</v>
      </c>
      <c r="E137" s="265">
        <v>309</v>
      </c>
      <c r="F137" s="265">
        <v>1279</v>
      </c>
    </row>
    <row r="138" spans="1:6" s="117" customFormat="1" ht="12" customHeight="1">
      <c r="A138" s="437" t="s">
        <v>308</v>
      </c>
      <c r="B138" s="9" t="s">
        <v>398</v>
      </c>
      <c r="C138" s="265"/>
      <c r="D138" s="265"/>
      <c r="E138" s="265"/>
      <c r="F138" s="265"/>
    </row>
    <row r="139" spans="1:6" s="117" customFormat="1" ht="12" customHeight="1" thickBot="1">
      <c r="A139" s="447" t="s">
        <v>309</v>
      </c>
      <c r="B139" s="7" t="s">
        <v>399</v>
      </c>
      <c r="C139" s="265"/>
      <c r="D139" s="265"/>
      <c r="E139" s="265"/>
      <c r="F139" s="265"/>
    </row>
    <row r="140" spans="1:6" s="117" customFormat="1" ht="12" customHeight="1" thickBot="1">
      <c r="A140" s="37" t="s">
        <v>22</v>
      </c>
      <c r="B140" s="149" t="s">
        <v>400</v>
      </c>
      <c r="C140" s="307">
        <f>+C141+C142+C143+C144</f>
        <v>0</v>
      </c>
      <c r="D140" s="307">
        <f>+D141+D142+D143+D144</f>
        <v>0</v>
      </c>
      <c r="E140" s="307">
        <f>+E141+E142+E143+E144</f>
        <v>0</v>
      </c>
      <c r="F140" s="307">
        <f>+F141+F142+F143+F144</f>
        <v>0</v>
      </c>
    </row>
    <row r="141" spans="1:6" s="117" customFormat="1" ht="12" customHeight="1">
      <c r="A141" s="437" t="s">
        <v>185</v>
      </c>
      <c r="B141" s="9" t="s">
        <v>401</v>
      </c>
      <c r="C141" s="265"/>
      <c r="D141" s="265"/>
      <c r="E141" s="265"/>
      <c r="F141" s="265"/>
    </row>
    <row r="142" spans="1:6" s="117" customFormat="1" ht="12" customHeight="1">
      <c r="A142" s="437" t="s">
        <v>186</v>
      </c>
      <c r="B142" s="9" t="s">
        <v>402</v>
      </c>
      <c r="C142" s="265"/>
      <c r="D142" s="265"/>
      <c r="E142" s="265"/>
      <c r="F142" s="265"/>
    </row>
    <row r="143" spans="1:6" ht="12.75" customHeight="1">
      <c r="A143" s="437" t="s">
        <v>222</v>
      </c>
      <c r="B143" s="9" t="s">
        <v>403</v>
      </c>
      <c r="C143" s="265"/>
      <c r="D143" s="265"/>
      <c r="E143" s="265"/>
      <c r="F143" s="265"/>
    </row>
    <row r="144" spans="1:6" ht="12" customHeight="1" thickBot="1">
      <c r="A144" s="437" t="s">
        <v>311</v>
      </c>
      <c r="B144" s="9" t="s">
        <v>404</v>
      </c>
      <c r="C144" s="265"/>
      <c r="D144" s="265"/>
      <c r="E144" s="265"/>
      <c r="F144" s="265"/>
    </row>
    <row r="145" spans="1:6" ht="15" customHeight="1" thickBot="1">
      <c r="A145" s="37" t="s">
        <v>23</v>
      </c>
      <c r="B145" s="149" t="s">
        <v>405</v>
      </c>
      <c r="C145" s="431">
        <f>+C126+C130+C135+C140</f>
        <v>0</v>
      </c>
      <c r="D145" s="431">
        <f>+D126+D130+D135+D140</f>
        <v>309</v>
      </c>
      <c r="E145" s="431">
        <f>+E126+E130+E135+E140</f>
        <v>309</v>
      </c>
      <c r="F145" s="431">
        <f>+F126+F130+F135+F140</f>
        <v>1279</v>
      </c>
    </row>
    <row r="146" spans="1:6" ht="13.5" thickBot="1">
      <c r="A146" s="449" t="s">
        <v>24</v>
      </c>
      <c r="B146" s="381" t="s">
        <v>406</v>
      </c>
      <c r="C146" s="431">
        <f>+C125+C145</f>
        <v>85289</v>
      </c>
      <c r="D146" s="431">
        <f>+D125+D145</f>
        <v>91622</v>
      </c>
      <c r="E146" s="431">
        <f>+E125+E145</f>
        <v>105021</v>
      </c>
      <c r="F146" s="431">
        <f>+F125+F145</f>
        <v>83793</v>
      </c>
    </row>
    <row r="147" spans="1:6" ht="15" customHeight="1" thickBot="1">
      <c r="A147" s="617"/>
      <c r="B147" s="618"/>
      <c r="C147" s="619"/>
      <c r="D147" s="619"/>
      <c r="E147" s="619"/>
      <c r="F147" s="619"/>
    </row>
    <row r="148" spans="1:6" ht="14.25" customHeight="1" thickBot="1">
      <c r="A148" s="260" t="s">
        <v>210</v>
      </c>
      <c r="B148" s="261"/>
      <c r="C148" s="146"/>
      <c r="D148" s="146"/>
      <c r="E148" s="146"/>
      <c r="F148" s="146"/>
    </row>
    <row r="149" spans="1:6" ht="13.5" thickBot="1">
      <c r="A149" s="260" t="s">
        <v>211</v>
      </c>
      <c r="B149" s="261"/>
      <c r="C149" s="146"/>
      <c r="D149" s="146"/>
      <c r="E149" s="146"/>
      <c r="F149" s="146"/>
    </row>
    <row r="150" spans="1:2" ht="15.75">
      <c r="A150" s="559" t="s">
        <v>597</v>
      </c>
      <c r="B150" s="382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64" r:id="rId1"/>
  <rowBreaks count="1" manualBreakCount="1">
    <brk id="87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view="pageBreakPreview" zoomScale="85" zoomScaleSheetLayoutView="85" zoomScalePageLayoutView="0" workbookViewId="0" topLeftCell="A1">
      <selection activeCell="C1" sqref="C1"/>
    </sheetView>
  </sheetViews>
  <sheetFormatPr defaultColWidth="9.00390625" defaultRowHeight="12.75"/>
  <cols>
    <col min="1" max="1" width="19.50390625" style="392" customWidth="1"/>
    <col min="2" max="2" width="72.00390625" style="393" customWidth="1"/>
    <col min="3" max="3" width="25.00390625" style="394" customWidth="1"/>
    <col min="4" max="16384" width="9.375" style="3" customWidth="1"/>
  </cols>
  <sheetData>
    <row r="1" spans="1:3" s="2" customFormat="1" ht="16.5" customHeight="1" thickBot="1">
      <c r="A1" s="247"/>
      <c r="B1" s="248"/>
      <c r="C1" s="262" t="s">
        <v>600</v>
      </c>
    </row>
    <row r="2" spans="1:3" s="113" customFormat="1" ht="21" customHeight="1">
      <c r="A2" s="409" t="s">
        <v>62</v>
      </c>
      <c r="B2" s="358" t="s">
        <v>216</v>
      </c>
      <c r="C2" s="360" t="s">
        <v>50</v>
      </c>
    </row>
    <row r="3" spans="1:3" s="113" customFormat="1" ht="16.5" thickBot="1">
      <c r="A3" s="249" t="s">
        <v>208</v>
      </c>
      <c r="B3" s="359" t="s">
        <v>469</v>
      </c>
      <c r="C3" s="361">
        <v>3</v>
      </c>
    </row>
    <row r="4" spans="1:3" s="114" customFormat="1" ht="15.75" customHeight="1" thickBot="1">
      <c r="A4" s="250"/>
      <c r="B4" s="250"/>
      <c r="C4" s="251" t="s">
        <v>51</v>
      </c>
    </row>
    <row r="5" spans="1:3" ht="13.5" thickBot="1">
      <c r="A5" s="410" t="s">
        <v>209</v>
      </c>
      <c r="B5" s="252" t="s">
        <v>52</v>
      </c>
      <c r="C5" s="362" t="s">
        <v>53</v>
      </c>
    </row>
    <row r="6" spans="1:3" s="75" customFormat="1" ht="12.75" customHeight="1" thickBot="1">
      <c r="A6" s="218">
        <v>1</v>
      </c>
      <c r="B6" s="219">
        <v>2</v>
      </c>
      <c r="C6" s="220">
        <v>3</v>
      </c>
    </row>
    <row r="7" spans="1:3" s="75" customFormat="1" ht="15.75" customHeight="1" thickBot="1">
      <c r="A7" s="253"/>
      <c r="B7" s="254" t="s">
        <v>54</v>
      </c>
      <c r="C7" s="363"/>
    </row>
    <row r="8" spans="1:3" s="75" customFormat="1" ht="12" customHeight="1" thickBot="1">
      <c r="A8" s="37" t="s">
        <v>15</v>
      </c>
      <c r="B8" s="21" t="s">
        <v>251</v>
      </c>
      <c r="C8" s="298">
        <f>+C9+C10+C11+C12+C13+C14</f>
        <v>0</v>
      </c>
    </row>
    <row r="9" spans="1:3" s="115" customFormat="1" ht="12" customHeight="1">
      <c r="A9" s="437" t="s">
        <v>100</v>
      </c>
      <c r="B9" s="419" t="s">
        <v>252</v>
      </c>
      <c r="C9" s="301"/>
    </row>
    <row r="10" spans="1:3" s="116" customFormat="1" ht="12" customHeight="1">
      <c r="A10" s="438" t="s">
        <v>101</v>
      </c>
      <c r="B10" s="420" t="s">
        <v>253</v>
      </c>
      <c r="C10" s="300"/>
    </row>
    <row r="11" spans="1:3" s="116" customFormat="1" ht="12" customHeight="1">
      <c r="A11" s="438" t="s">
        <v>102</v>
      </c>
      <c r="B11" s="420" t="s">
        <v>254</v>
      </c>
      <c r="C11" s="300"/>
    </row>
    <row r="12" spans="1:3" s="116" customFormat="1" ht="12" customHeight="1">
      <c r="A12" s="438" t="s">
        <v>103</v>
      </c>
      <c r="B12" s="420" t="s">
        <v>255</v>
      </c>
      <c r="C12" s="300"/>
    </row>
    <row r="13" spans="1:3" s="116" customFormat="1" ht="12" customHeight="1">
      <c r="A13" s="438" t="s">
        <v>152</v>
      </c>
      <c r="B13" s="420" t="s">
        <v>256</v>
      </c>
      <c r="C13" s="615"/>
    </row>
    <row r="14" spans="1:3" s="115" customFormat="1" ht="12" customHeight="1" thickBot="1">
      <c r="A14" s="439" t="s">
        <v>104</v>
      </c>
      <c r="B14" s="421" t="s">
        <v>257</v>
      </c>
      <c r="C14" s="616"/>
    </row>
    <row r="15" spans="1:3" s="115" customFormat="1" ht="12" customHeight="1" thickBot="1">
      <c r="A15" s="37" t="s">
        <v>16</v>
      </c>
      <c r="B15" s="293" t="s">
        <v>258</v>
      </c>
      <c r="C15" s="298">
        <f>+C16+C17+C18+C19+C20</f>
        <v>0</v>
      </c>
    </row>
    <row r="16" spans="1:3" s="115" customFormat="1" ht="12" customHeight="1">
      <c r="A16" s="437" t="s">
        <v>106</v>
      </c>
      <c r="B16" s="419" t="s">
        <v>259</v>
      </c>
      <c r="C16" s="301"/>
    </row>
    <row r="17" spans="1:3" s="115" customFormat="1" ht="12" customHeight="1">
      <c r="A17" s="438" t="s">
        <v>107</v>
      </c>
      <c r="B17" s="420" t="s">
        <v>260</v>
      </c>
      <c r="C17" s="300"/>
    </row>
    <row r="18" spans="1:3" s="115" customFormat="1" ht="12" customHeight="1">
      <c r="A18" s="438" t="s">
        <v>108</v>
      </c>
      <c r="B18" s="420" t="s">
        <v>461</v>
      </c>
      <c r="C18" s="300"/>
    </row>
    <row r="19" spans="1:3" s="115" customFormat="1" ht="12" customHeight="1">
      <c r="A19" s="438" t="s">
        <v>109</v>
      </c>
      <c r="B19" s="420" t="s">
        <v>462</v>
      </c>
      <c r="C19" s="300"/>
    </row>
    <row r="20" spans="1:3" s="115" customFormat="1" ht="12" customHeight="1">
      <c r="A20" s="438" t="s">
        <v>110</v>
      </c>
      <c r="B20" s="420" t="s">
        <v>261</v>
      </c>
      <c r="C20" s="300"/>
    </row>
    <row r="21" spans="1:3" s="116" customFormat="1" ht="12" customHeight="1" thickBot="1">
      <c r="A21" s="439" t="s">
        <v>119</v>
      </c>
      <c r="B21" s="421" t="s">
        <v>262</v>
      </c>
      <c r="C21" s="302"/>
    </row>
    <row r="22" spans="1:3" s="116" customFormat="1" ht="12" customHeight="1" thickBot="1">
      <c r="A22" s="37" t="s">
        <v>17</v>
      </c>
      <c r="B22" s="21" t="s">
        <v>263</v>
      </c>
      <c r="C22" s="298">
        <f>+C23+C24+C25+C26+C27</f>
        <v>0</v>
      </c>
    </row>
    <row r="23" spans="1:3" s="116" customFormat="1" ht="12" customHeight="1">
      <c r="A23" s="437" t="s">
        <v>89</v>
      </c>
      <c r="B23" s="419" t="s">
        <v>264</v>
      </c>
      <c r="C23" s="301"/>
    </row>
    <row r="24" spans="1:3" s="115" customFormat="1" ht="12" customHeight="1">
      <c r="A24" s="438" t="s">
        <v>90</v>
      </c>
      <c r="B24" s="420" t="s">
        <v>265</v>
      </c>
      <c r="C24" s="300"/>
    </row>
    <row r="25" spans="1:3" s="116" customFormat="1" ht="12" customHeight="1">
      <c r="A25" s="438" t="s">
        <v>91</v>
      </c>
      <c r="B25" s="420" t="s">
        <v>463</v>
      </c>
      <c r="C25" s="300"/>
    </row>
    <row r="26" spans="1:3" s="116" customFormat="1" ht="12" customHeight="1">
      <c r="A26" s="438" t="s">
        <v>92</v>
      </c>
      <c r="B26" s="420" t="s">
        <v>464</v>
      </c>
      <c r="C26" s="300"/>
    </row>
    <row r="27" spans="1:3" s="116" customFormat="1" ht="12" customHeight="1">
      <c r="A27" s="438" t="s">
        <v>175</v>
      </c>
      <c r="B27" s="420" t="s">
        <v>266</v>
      </c>
      <c r="C27" s="300"/>
    </row>
    <row r="28" spans="1:3" s="116" customFormat="1" ht="12" customHeight="1" thickBot="1">
      <c r="A28" s="439" t="s">
        <v>176</v>
      </c>
      <c r="B28" s="421" t="s">
        <v>267</v>
      </c>
      <c r="C28" s="302"/>
    </row>
    <row r="29" spans="1:3" s="116" customFormat="1" ht="12" customHeight="1" thickBot="1">
      <c r="A29" s="37" t="s">
        <v>177</v>
      </c>
      <c r="B29" s="21" t="s">
        <v>268</v>
      </c>
      <c r="C29" s="304">
        <f>+C30+C33+C34+C35</f>
        <v>0</v>
      </c>
    </row>
    <row r="30" spans="1:3" s="116" customFormat="1" ht="12" customHeight="1">
      <c r="A30" s="437" t="s">
        <v>269</v>
      </c>
      <c r="B30" s="419" t="s">
        <v>275</v>
      </c>
      <c r="C30" s="414">
        <f>+C31+C32</f>
        <v>0</v>
      </c>
    </row>
    <row r="31" spans="1:3" s="116" customFormat="1" ht="12" customHeight="1">
      <c r="A31" s="438" t="s">
        <v>270</v>
      </c>
      <c r="B31" s="420" t="s">
        <v>276</v>
      </c>
      <c r="C31" s="300"/>
    </row>
    <row r="32" spans="1:3" s="116" customFormat="1" ht="12" customHeight="1">
      <c r="A32" s="438" t="s">
        <v>271</v>
      </c>
      <c r="B32" s="420" t="s">
        <v>277</v>
      </c>
      <c r="C32" s="300"/>
    </row>
    <row r="33" spans="1:3" s="116" customFormat="1" ht="12" customHeight="1">
      <c r="A33" s="438" t="s">
        <v>272</v>
      </c>
      <c r="B33" s="420" t="s">
        <v>278</v>
      </c>
      <c r="C33" s="300"/>
    </row>
    <row r="34" spans="1:3" s="116" customFormat="1" ht="12" customHeight="1">
      <c r="A34" s="438" t="s">
        <v>273</v>
      </c>
      <c r="B34" s="420" t="s">
        <v>279</v>
      </c>
      <c r="C34" s="300"/>
    </row>
    <row r="35" spans="1:3" s="116" customFormat="1" ht="12" customHeight="1" thickBot="1">
      <c r="A35" s="439" t="s">
        <v>274</v>
      </c>
      <c r="B35" s="421" t="s">
        <v>280</v>
      </c>
      <c r="C35" s="302"/>
    </row>
    <row r="36" spans="1:3" s="116" customFormat="1" ht="12" customHeight="1" thickBot="1">
      <c r="A36" s="37" t="s">
        <v>19</v>
      </c>
      <c r="B36" s="21" t="s">
        <v>281</v>
      </c>
      <c r="C36" s="298">
        <f>SUM(C37:C46)</f>
        <v>0</v>
      </c>
    </row>
    <row r="37" spans="1:3" s="116" customFormat="1" ht="12" customHeight="1">
      <c r="A37" s="437" t="s">
        <v>93</v>
      </c>
      <c r="B37" s="419" t="s">
        <v>284</v>
      </c>
      <c r="C37" s="301"/>
    </row>
    <row r="38" spans="1:3" s="116" customFormat="1" ht="12" customHeight="1">
      <c r="A38" s="438" t="s">
        <v>94</v>
      </c>
      <c r="B38" s="420" t="s">
        <v>285</v>
      </c>
      <c r="C38" s="300"/>
    </row>
    <row r="39" spans="1:3" s="116" customFormat="1" ht="12" customHeight="1">
      <c r="A39" s="438" t="s">
        <v>95</v>
      </c>
      <c r="B39" s="420" t="s">
        <v>286</v>
      </c>
      <c r="C39" s="300"/>
    </row>
    <row r="40" spans="1:3" s="116" customFormat="1" ht="12" customHeight="1">
      <c r="A40" s="438" t="s">
        <v>179</v>
      </c>
      <c r="B40" s="420" t="s">
        <v>287</v>
      </c>
      <c r="C40" s="300"/>
    </row>
    <row r="41" spans="1:3" s="116" customFormat="1" ht="12" customHeight="1">
      <c r="A41" s="438" t="s">
        <v>180</v>
      </c>
      <c r="B41" s="420" t="s">
        <v>288</v>
      </c>
      <c r="C41" s="300"/>
    </row>
    <row r="42" spans="1:3" s="116" customFormat="1" ht="12" customHeight="1">
      <c r="A42" s="438" t="s">
        <v>181</v>
      </c>
      <c r="B42" s="420" t="s">
        <v>289</v>
      </c>
      <c r="C42" s="300"/>
    </row>
    <row r="43" spans="1:3" s="116" customFormat="1" ht="12" customHeight="1">
      <c r="A43" s="438" t="s">
        <v>182</v>
      </c>
      <c r="B43" s="420" t="s">
        <v>290</v>
      </c>
      <c r="C43" s="300"/>
    </row>
    <row r="44" spans="1:3" s="116" customFormat="1" ht="12" customHeight="1">
      <c r="A44" s="438" t="s">
        <v>183</v>
      </c>
      <c r="B44" s="420" t="s">
        <v>291</v>
      </c>
      <c r="C44" s="300"/>
    </row>
    <row r="45" spans="1:3" s="116" customFormat="1" ht="12" customHeight="1">
      <c r="A45" s="438" t="s">
        <v>282</v>
      </c>
      <c r="B45" s="420" t="s">
        <v>292</v>
      </c>
      <c r="C45" s="303"/>
    </row>
    <row r="46" spans="1:3" s="116" customFormat="1" ht="12" customHeight="1" thickBot="1">
      <c r="A46" s="439" t="s">
        <v>283</v>
      </c>
      <c r="B46" s="421" t="s">
        <v>293</v>
      </c>
      <c r="C46" s="405"/>
    </row>
    <row r="47" spans="1:3" s="116" customFormat="1" ht="12" customHeight="1" thickBot="1">
      <c r="A47" s="37" t="s">
        <v>20</v>
      </c>
      <c r="B47" s="21" t="s">
        <v>294</v>
      </c>
      <c r="C47" s="298">
        <f>SUM(C48:C52)</f>
        <v>0</v>
      </c>
    </row>
    <row r="48" spans="1:3" s="116" customFormat="1" ht="12" customHeight="1">
      <c r="A48" s="437" t="s">
        <v>96</v>
      </c>
      <c r="B48" s="419" t="s">
        <v>298</v>
      </c>
      <c r="C48" s="454"/>
    </row>
    <row r="49" spans="1:3" s="116" customFormat="1" ht="12" customHeight="1">
      <c r="A49" s="438" t="s">
        <v>97</v>
      </c>
      <c r="B49" s="420" t="s">
        <v>299</v>
      </c>
      <c r="C49" s="303"/>
    </row>
    <row r="50" spans="1:3" s="116" customFormat="1" ht="12" customHeight="1">
      <c r="A50" s="438" t="s">
        <v>295</v>
      </c>
      <c r="B50" s="420" t="s">
        <v>300</v>
      </c>
      <c r="C50" s="303"/>
    </row>
    <row r="51" spans="1:3" s="116" customFormat="1" ht="12" customHeight="1">
      <c r="A51" s="438" t="s">
        <v>296</v>
      </c>
      <c r="B51" s="420" t="s">
        <v>301</v>
      </c>
      <c r="C51" s="303"/>
    </row>
    <row r="52" spans="1:3" s="116" customFormat="1" ht="12" customHeight="1" thickBot="1">
      <c r="A52" s="439" t="s">
        <v>297</v>
      </c>
      <c r="B52" s="421" t="s">
        <v>302</v>
      </c>
      <c r="C52" s="405"/>
    </row>
    <row r="53" spans="1:3" s="116" customFormat="1" ht="12" customHeight="1" thickBot="1">
      <c r="A53" s="37" t="s">
        <v>184</v>
      </c>
      <c r="B53" s="21" t="s">
        <v>303</v>
      </c>
      <c r="C53" s="298">
        <f>SUM(C54:C56)</f>
        <v>0</v>
      </c>
    </row>
    <row r="54" spans="1:3" s="116" customFormat="1" ht="12" customHeight="1">
      <c r="A54" s="437" t="s">
        <v>98</v>
      </c>
      <c r="B54" s="419" t="s">
        <v>304</v>
      </c>
      <c r="C54" s="301"/>
    </row>
    <row r="55" spans="1:3" s="116" customFormat="1" ht="12" customHeight="1">
      <c r="A55" s="438" t="s">
        <v>99</v>
      </c>
      <c r="B55" s="420" t="s">
        <v>465</v>
      </c>
      <c r="C55" s="300"/>
    </row>
    <row r="56" spans="1:3" s="116" customFormat="1" ht="12" customHeight="1">
      <c r="A56" s="438" t="s">
        <v>308</v>
      </c>
      <c r="B56" s="420" t="s">
        <v>306</v>
      </c>
      <c r="C56" s="300"/>
    </row>
    <row r="57" spans="1:3" s="116" customFormat="1" ht="12" customHeight="1" thickBot="1">
      <c r="A57" s="439" t="s">
        <v>309</v>
      </c>
      <c r="B57" s="421" t="s">
        <v>307</v>
      </c>
      <c r="C57" s="302"/>
    </row>
    <row r="58" spans="1:3" s="116" customFormat="1" ht="12" customHeight="1" thickBot="1">
      <c r="A58" s="37" t="s">
        <v>22</v>
      </c>
      <c r="B58" s="293" t="s">
        <v>310</v>
      </c>
      <c r="C58" s="298">
        <f>SUM(C59:C61)</f>
        <v>0</v>
      </c>
    </row>
    <row r="59" spans="1:3" s="116" customFormat="1" ht="12" customHeight="1">
      <c r="A59" s="437" t="s">
        <v>185</v>
      </c>
      <c r="B59" s="419" t="s">
        <v>312</v>
      </c>
      <c r="C59" s="303"/>
    </row>
    <row r="60" spans="1:3" s="116" customFormat="1" ht="12" customHeight="1">
      <c r="A60" s="438" t="s">
        <v>186</v>
      </c>
      <c r="B60" s="420" t="s">
        <v>466</v>
      </c>
      <c r="C60" s="303"/>
    </row>
    <row r="61" spans="1:3" s="116" customFormat="1" ht="12" customHeight="1">
      <c r="A61" s="438" t="s">
        <v>222</v>
      </c>
      <c r="B61" s="420" t="s">
        <v>313</v>
      </c>
      <c r="C61" s="303"/>
    </row>
    <row r="62" spans="1:3" s="116" customFormat="1" ht="12" customHeight="1" thickBot="1">
      <c r="A62" s="439" t="s">
        <v>311</v>
      </c>
      <c r="B62" s="421" t="s">
        <v>314</v>
      </c>
      <c r="C62" s="303"/>
    </row>
    <row r="63" spans="1:3" s="116" customFormat="1" ht="12" customHeight="1" thickBot="1">
      <c r="A63" s="37" t="s">
        <v>23</v>
      </c>
      <c r="B63" s="21" t="s">
        <v>315</v>
      </c>
      <c r="C63" s="304">
        <f>+C8+C15+C22+C29+C36+C47+C53+C58</f>
        <v>0</v>
      </c>
    </row>
    <row r="64" spans="1:3" s="116" customFormat="1" ht="12" customHeight="1" thickBot="1">
      <c r="A64" s="440" t="s">
        <v>452</v>
      </c>
      <c r="B64" s="293" t="s">
        <v>317</v>
      </c>
      <c r="C64" s="298">
        <f>SUM(C65:C67)</f>
        <v>0</v>
      </c>
    </row>
    <row r="65" spans="1:3" s="116" customFormat="1" ht="12" customHeight="1">
      <c r="A65" s="437" t="s">
        <v>350</v>
      </c>
      <c r="B65" s="419" t="s">
        <v>318</v>
      </c>
      <c r="C65" s="303"/>
    </row>
    <row r="66" spans="1:3" s="116" customFormat="1" ht="12" customHeight="1">
      <c r="A66" s="438" t="s">
        <v>359</v>
      </c>
      <c r="B66" s="420" t="s">
        <v>319</v>
      </c>
      <c r="C66" s="303"/>
    </row>
    <row r="67" spans="1:3" s="116" customFormat="1" ht="12" customHeight="1" thickBot="1">
      <c r="A67" s="439" t="s">
        <v>360</v>
      </c>
      <c r="B67" s="423" t="s">
        <v>320</v>
      </c>
      <c r="C67" s="303"/>
    </row>
    <row r="68" spans="1:3" s="116" customFormat="1" ht="12" customHeight="1" thickBot="1">
      <c r="A68" s="440" t="s">
        <v>321</v>
      </c>
      <c r="B68" s="293" t="s">
        <v>322</v>
      </c>
      <c r="C68" s="298">
        <f>SUM(C69:C72)</f>
        <v>0</v>
      </c>
    </row>
    <row r="69" spans="1:3" s="116" customFormat="1" ht="12" customHeight="1">
      <c r="A69" s="437" t="s">
        <v>153</v>
      </c>
      <c r="B69" s="419" t="s">
        <v>323</v>
      </c>
      <c r="C69" s="303"/>
    </row>
    <row r="70" spans="1:3" s="116" customFormat="1" ht="12" customHeight="1">
      <c r="A70" s="438" t="s">
        <v>154</v>
      </c>
      <c r="B70" s="420" t="s">
        <v>324</v>
      </c>
      <c r="C70" s="303"/>
    </row>
    <row r="71" spans="1:3" s="116" customFormat="1" ht="12" customHeight="1">
      <c r="A71" s="438" t="s">
        <v>351</v>
      </c>
      <c r="B71" s="420" t="s">
        <v>325</v>
      </c>
      <c r="C71" s="303"/>
    </row>
    <row r="72" spans="1:3" s="116" customFormat="1" ht="12" customHeight="1" thickBot="1">
      <c r="A72" s="439" t="s">
        <v>352</v>
      </c>
      <c r="B72" s="421" t="s">
        <v>326</v>
      </c>
      <c r="C72" s="303"/>
    </row>
    <row r="73" spans="1:3" s="116" customFormat="1" ht="12" customHeight="1" thickBot="1">
      <c r="A73" s="440" t="s">
        <v>327</v>
      </c>
      <c r="B73" s="293" t="s">
        <v>328</v>
      </c>
      <c r="C73" s="298">
        <f>SUM(C74:C75)</f>
        <v>0</v>
      </c>
    </row>
    <row r="74" spans="1:3" s="116" customFormat="1" ht="12" customHeight="1">
      <c r="A74" s="437" t="s">
        <v>353</v>
      </c>
      <c r="B74" s="419" t="s">
        <v>329</v>
      </c>
      <c r="C74" s="303"/>
    </row>
    <row r="75" spans="1:3" s="116" customFormat="1" ht="12" customHeight="1" thickBot="1">
      <c r="A75" s="439" t="s">
        <v>354</v>
      </c>
      <c r="B75" s="421" t="s">
        <v>330</v>
      </c>
      <c r="C75" s="303"/>
    </row>
    <row r="76" spans="1:3" s="115" customFormat="1" ht="12" customHeight="1" thickBot="1">
      <c r="A76" s="440" t="s">
        <v>331</v>
      </c>
      <c r="B76" s="293" t="s">
        <v>332</v>
      </c>
      <c r="C76" s="298">
        <f>SUM(C77:C79)</f>
        <v>0</v>
      </c>
    </row>
    <row r="77" spans="1:3" s="116" customFormat="1" ht="12" customHeight="1">
      <c r="A77" s="437" t="s">
        <v>355</v>
      </c>
      <c r="B77" s="419" t="s">
        <v>333</v>
      </c>
      <c r="C77" s="303"/>
    </row>
    <row r="78" spans="1:3" s="116" customFormat="1" ht="12" customHeight="1">
      <c r="A78" s="438" t="s">
        <v>356</v>
      </c>
      <c r="B78" s="420" t="s">
        <v>334</v>
      </c>
      <c r="C78" s="303"/>
    </row>
    <row r="79" spans="1:3" s="116" customFormat="1" ht="12" customHeight="1" thickBot="1">
      <c r="A79" s="439" t="s">
        <v>357</v>
      </c>
      <c r="B79" s="421" t="s">
        <v>335</v>
      </c>
      <c r="C79" s="303"/>
    </row>
    <row r="80" spans="1:3" s="116" customFormat="1" ht="12" customHeight="1" thickBot="1">
      <c r="A80" s="440" t="s">
        <v>336</v>
      </c>
      <c r="B80" s="293" t="s">
        <v>358</v>
      </c>
      <c r="C80" s="298">
        <f>SUM(C81:C84)</f>
        <v>0</v>
      </c>
    </row>
    <row r="81" spans="1:3" s="116" customFormat="1" ht="12" customHeight="1">
      <c r="A81" s="441" t="s">
        <v>337</v>
      </c>
      <c r="B81" s="419" t="s">
        <v>338</v>
      </c>
      <c r="C81" s="303"/>
    </row>
    <row r="82" spans="1:3" s="116" customFormat="1" ht="12" customHeight="1">
      <c r="A82" s="442" t="s">
        <v>339</v>
      </c>
      <c r="B82" s="420" t="s">
        <v>340</v>
      </c>
      <c r="C82" s="303"/>
    </row>
    <row r="83" spans="1:3" s="116" customFormat="1" ht="12" customHeight="1">
      <c r="A83" s="442" t="s">
        <v>341</v>
      </c>
      <c r="B83" s="420" t="s">
        <v>342</v>
      </c>
      <c r="C83" s="303"/>
    </row>
    <row r="84" spans="1:3" s="115" customFormat="1" ht="12" customHeight="1" thickBot="1">
      <c r="A84" s="443" t="s">
        <v>343</v>
      </c>
      <c r="B84" s="421" t="s">
        <v>344</v>
      </c>
      <c r="C84" s="303"/>
    </row>
    <row r="85" spans="1:3" s="115" customFormat="1" ht="12" customHeight="1" thickBot="1">
      <c r="A85" s="440" t="s">
        <v>345</v>
      </c>
      <c r="B85" s="293" t="s">
        <v>346</v>
      </c>
      <c r="C85" s="455"/>
    </row>
    <row r="86" spans="1:3" s="115" customFormat="1" ht="12" customHeight="1" thickBot="1">
      <c r="A86" s="440" t="s">
        <v>347</v>
      </c>
      <c r="B86" s="427" t="s">
        <v>348</v>
      </c>
      <c r="C86" s="304">
        <f>+C64+C68+C73+C76+C80+C85</f>
        <v>0</v>
      </c>
    </row>
    <row r="87" spans="1:3" s="115" customFormat="1" ht="12" customHeight="1" thickBot="1">
      <c r="A87" s="444" t="s">
        <v>361</v>
      </c>
      <c r="B87" s="429" t="s">
        <v>458</v>
      </c>
      <c r="C87" s="304">
        <f>+C63+C86</f>
        <v>0</v>
      </c>
    </row>
    <row r="88" spans="1:3" s="116" customFormat="1" ht="15" customHeight="1">
      <c r="A88" s="255"/>
      <c r="B88" s="256"/>
      <c r="C88" s="365"/>
    </row>
    <row r="89" spans="1:3" ht="13.5" thickBot="1">
      <c r="A89" s="445"/>
      <c r="B89" s="257"/>
      <c r="C89" s="366"/>
    </row>
    <row r="90" spans="1:3" s="75" customFormat="1" ht="16.5" customHeight="1" thickBot="1">
      <c r="A90" s="258"/>
      <c r="B90" s="259" t="s">
        <v>56</v>
      </c>
      <c r="C90" s="367"/>
    </row>
    <row r="91" spans="1:3" s="117" customFormat="1" ht="12" customHeight="1" thickBot="1">
      <c r="A91" s="411" t="s">
        <v>15</v>
      </c>
      <c r="B91" s="31" t="s">
        <v>364</v>
      </c>
      <c r="C91" s="297">
        <f>SUM(C92:C96)</f>
        <v>0</v>
      </c>
    </row>
    <row r="92" spans="1:3" ht="12" customHeight="1">
      <c r="A92" s="446" t="s">
        <v>100</v>
      </c>
      <c r="B92" s="10" t="s">
        <v>46</v>
      </c>
      <c r="C92" s="299"/>
    </row>
    <row r="93" spans="1:3" ht="12" customHeight="1">
      <c r="A93" s="438" t="s">
        <v>101</v>
      </c>
      <c r="B93" s="8" t="s">
        <v>187</v>
      </c>
      <c r="C93" s="300"/>
    </row>
    <row r="94" spans="1:3" ht="12" customHeight="1">
      <c r="A94" s="438" t="s">
        <v>102</v>
      </c>
      <c r="B94" s="8" t="s">
        <v>143</v>
      </c>
      <c r="C94" s="302"/>
    </row>
    <row r="95" spans="1:3" ht="12" customHeight="1">
      <c r="A95" s="438" t="s">
        <v>103</v>
      </c>
      <c r="B95" s="11" t="s">
        <v>188</v>
      </c>
      <c r="C95" s="302"/>
    </row>
    <row r="96" spans="1:3" ht="12" customHeight="1">
      <c r="A96" s="438" t="s">
        <v>114</v>
      </c>
      <c r="B96" s="19" t="s">
        <v>189</v>
      </c>
      <c r="C96" s="302"/>
    </row>
    <row r="97" spans="1:3" ht="12" customHeight="1">
      <c r="A97" s="438" t="s">
        <v>104</v>
      </c>
      <c r="B97" s="8" t="s">
        <v>365</v>
      </c>
      <c r="C97" s="302"/>
    </row>
    <row r="98" spans="1:3" ht="12" customHeight="1">
      <c r="A98" s="438" t="s">
        <v>105</v>
      </c>
      <c r="B98" s="167" t="s">
        <v>366</v>
      </c>
      <c r="C98" s="302"/>
    </row>
    <row r="99" spans="1:3" ht="12" customHeight="1">
      <c r="A99" s="438" t="s">
        <v>115</v>
      </c>
      <c r="B99" s="168" t="s">
        <v>367</v>
      </c>
      <c r="C99" s="302"/>
    </row>
    <row r="100" spans="1:3" ht="12" customHeight="1">
      <c r="A100" s="438" t="s">
        <v>116</v>
      </c>
      <c r="B100" s="168" t="s">
        <v>368</v>
      </c>
      <c r="C100" s="302"/>
    </row>
    <row r="101" spans="1:3" ht="12" customHeight="1">
      <c r="A101" s="438" t="s">
        <v>117</v>
      </c>
      <c r="B101" s="167" t="s">
        <v>369</v>
      </c>
      <c r="C101" s="302"/>
    </row>
    <row r="102" spans="1:3" ht="12" customHeight="1">
      <c r="A102" s="438" t="s">
        <v>118</v>
      </c>
      <c r="B102" s="167" t="s">
        <v>370</v>
      </c>
      <c r="C102" s="302"/>
    </row>
    <row r="103" spans="1:3" ht="12" customHeight="1">
      <c r="A103" s="438" t="s">
        <v>120</v>
      </c>
      <c r="B103" s="168" t="s">
        <v>371</v>
      </c>
      <c r="C103" s="302"/>
    </row>
    <row r="104" spans="1:3" ht="12" customHeight="1">
      <c r="A104" s="447" t="s">
        <v>190</v>
      </c>
      <c r="B104" s="169" t="s">
        <v>372</v>
      </c>
      <c r="C104" s="302"/>
    </row>
    <row r="105" spans="1:3" ht="12" customHeight="1">
      <c r="A105" s="438" t="s">
        <v>362</v>
      </c>
      <c r="B105" s="169" t="s">
        <v>373</v>
      </c>
      <c r="C105" s="302"/>
    </row>
    <row r="106" spans="1:3" ht="12" customHeight="1" thickBot="1">
      <c r="A106" s="448" t="s">
        <v>363</v>
      </c>
      <c r="B106" s="170" t="s">
        <v>374</v>
      </c>
      <c r="C106" s="306"/>
    </row>
    <row r="107" spans="1:3" ht="12" customHeight="1" thickBot="1">
      <c r="A107" s="37" t="s">
        <v>16</v>
      </c>
      <c r="B107" s="30" t="s">
        <v>375</v>
      </c>
      <c r="C107" s="298">
        <f>+C108+C110+C112</f>
        <v>0</v>
      </c>
    </row>
    <row r="108" spans="1:3" ht="12" customHeight="1">
      <c r="A108" s="437" t="s">
        <v>106</v>
      </c>
      <c r="B108" s="8" t="s">
        <v>220</v>
      </c>
      <c r="C108" s="301"/>
    </row>
    <row r="109" spans="1:3" ht="12" customHeight="1">
      <c r="A109" s="437" t="s">
        <v>107</v>
      </c>
      <c r="B109" s="12" t="s">
        <v>379</v>
      </c>
      <c r="C109" s="301"/>
    </row>
    <row r="110" spans="1:3" ht="12" customHeight="1">
      <c r="A110" s="437" t="s">
        <v>108</v>
      </c>
      <c r="B110" s="12" t="s">
        <v>191</v>
      </c>
      <c r="C110" s="300"/>
    </row>
    <row r="111" spans="1:3" ht="12" customHeight="1">
      <c r="A111" s="437" t="s">
        <v>109</v>
      </c>
      <c r="B111" s="12" t="s">
        <v>380</v>
      </c>
      <c r="C111" s="265"/>
    </row>
    <row r="112" spans="1:3" ht="12" customHeight="1">
      <c r="A112" s="437" t="s">
        <v>110</v>
      </c>
      <c r="B112" s="295" t="s">
        <v>223</v>
      </c>
      <c r="C112" s="265"/>
    </row>
    <row r="113" spans="1:3" ht="12" customHeight="1">
      <c r="A113" s="437" t="s">
        <v>119</v>
      </c>
      <c r="B113" s="294" t="s">
        <v>467</v>
      </c>
      <c r="C113" s="265"/>
    </row>
    <row r="114" spans="1:3" ht="12" customHeight="1">
      <c r="A114" s="437" t="s">
        <v>121</v>
      </c>
      <c r="B114" s="415" t="s">
        <v>385</v>
      </c>
      <c r="C114" s="265"/>
    </row>
    <row r="115" spans="1:3" ht="12" customHeight="1">
      <c r="A115" s="437" t="s">
        <v>192</v>
      </c>
      <c r="B115" s="168" t="s">
        <v>368</v>
      </c>
      <c r="C115" s="265"/>
    </row>
    <row r="116" spans="1:3" ht="12" customHeight="1">
      <c r="A116" s="437" t="s">
        <v>193</v>
      </c>
      <c r="B116" s="168" t="s">
        <v>384</v>
      </c>
      <c r="C116" s="265"/>
    </row>
    <row r="117" spans="1:3" ht="12" customHeight="1">
      <c r="A117" s="437" t="s">
        <v>194</v>
      </c>
      <c r="B117" s="168" t="s">
        <v>383</v>
      </c>
      <c r="C117" s="265"/>
    </row>
    <row r="118" spans="1:3" ht="12" customHeight="1">
      <c r="A118" s="437" t="s">
        <v>376</v>
      </c>
      <c r="B118" s="168" t="s">
        <v>371</v>
      </c>
      <c r="C118" s="265"/>
    </row>
    <row r="119" spans="1:3" ht="12" customHeight="1">
      <c r="A119" s="437" t="s">
        <v>377</v>
      </c>
      <c r="B119" s="168" t="s">
        <v>382</v>
      </c>
      <c r="C119" s="265"/>
    </row>
    <row r="120" spans="1:3" ht="12" customHeight="1" thickBot="1">
      <c r="A120" s="447" t="s">
        <v>378</v>
      </c>
      <c r="B120" s="168" t="s">
        <v>381</v>
      </c>
      <c r="C120" s="267"/>
    </row>
    <row r="121" spans="1:3" ht="12" customHeight="1" thickBot="1">
      <c r="A121" s="37" t="s">
        <v>17</v>
      </c>
      <c r="B121" s="149" t="s">
        <v>386</v>
      </c>
      <c r="C121" s="298">
        <f>+C122+C123</f>
        <v>0</v>
      </c>
    </row>
    <row r="122" spans="1:3" ht="12" customHeight="1">
      <c r="A122" s="437" t="s">
        <v>89</v>
      </c>
      <c r="B122" s="9" t="s">
        <v>57</v>
      </c>
      <c r="C122" s="301"/>
    </row>
    <row r="123" spans="1:3" ht="12" customHeight="1" thickBot="1">
      <c r="A123" s="439" t="s">
        <v>90</v>
      </c>
      <c r="B123" s="12" t="s">
        <v>58</v>
      </c>
      <c r="C123" s="302"/>
    </row>
    <row r="124" spans="1:3" ht="12" customHeight="1" thickBot="1">
      <c r="A124" s="37" t="s">
        <v>18</v>
      </c>
      <c r="B124" s="149" t="s">
        <v>387</v>
      </c>
      <c r="C124" s="298">
        <f>+C91+C107+C121</f>
        <v>0</v>
      </c>
    </row>
    <row r="125" spans="1:3" ht="12" customHeight="1" thickBot="1">
      <c r="A125" s="37" t="s">
        <v>19</v>
      </c>
      <c r="B125" s="149" t="s">
        <v>388</v>
      </c>
      <c r="C125" s="298">
        <f>+C126+C127+C128</f>
        <v>0</v>
      </c>
    </row>
    <row r="126" spans="1:3" s="117" customFormat="1" ht="12" customHeight="1">
      <c r="A126" s="437" t="s">
        <v>93</v>
      </c>
      <c r="B126" s="9" t="s">
        <v>389</v>
      </c>
      <c r="C126" s="265"/>
    </row>
    <row r="127" spans="1:3" ht="12" customHeight="1">
      <c r="A127" s="437" t="s">
        <v>94</v>
      </c>
      <c r="B127" s="9" t="s">
        <v>390</v>
      </c>
      <c r="C127" s="265"/>
    </row>
    <row r="128" spans="1:3" ht="12" customHeight="1" thickBot="1">
      <c r="A128" s="447" t="s">
        <v>95</v>
      </c>
      <c r="B128" s="7" t="s">
        <v>391</v>
      </c>
      <c r="C128" s="265"/>
    </row>
    <row r="129" spans="1:3" ht="12" customHeight="1" thickBot="1">
      <c r="A129" s="37" t="s">
        <v>20</v>
      </c>
      <c r="B129" s="149" t="s">
        <v>451</v>
      </c>
      <c r="C129" s="298">
        <f>+C130+C131+C132+C133</f>
        <v>0</v>
      </c>
    </row>
    <row r="130" spans="1:3" ht="12" customHeight="1">
      <c r="A130" s="437" t="s">
        <v>96</v>
      </c>
      <c r="B130" s="9" t="s">
        <v>392</v>
      </c>
      <c r="C130" s="265"/>
    </row>
    <row r="131" spans="1:3" ht="12" customHeight="1">
      <c r="A131" s="437" t="s">
        <v>97</v>
      </c>
      <c r="B131" s="9" t="s">
        <v>393</v>
      </c>
      <c r="C131" s="265"/>
    </row>
    <row r="132" spans="1:3" ht="12" customHeight="1">
      <c r="A132" s="437" t="s">
        <v>295</v>
      </c>
      <c r="B132" s="9" t="s">
        <v>394</v>
      </c>
      <c r="C132" s="265"/>
    </row>
    <row r="133" spans="1:3" s="117" customFormat="1" ht="12" customHeight="1" thickBot="1">
      <c r="A133" s="447" t="s">
        <v>296</v>
      </c>
      <c r="B133" s="7" t="s">
        <v>395</v>
      </c>
      <c r="C133" s="265"/>
    </row>
    <row r="134" spans="1:11" ht="12" customHeight="1" thickBot="1">
      <c r="A134" s="37" t="s">
        <v>21</v>
      </c>
      <c r="B134" s="149" t="s">
        <v>396</v>
      </c>
      <c r="C134" s="304">
        <f>+C135+C136+C137+C138</f>
        <v>0</v>
      </c>
      <c r="K134" s="263"/>
    </row>
    <row r="135" spans="1:3" ht="12.75">
      <c r="A135" s="437" t="s">
        <v>98</v>
      </c>
      <c r="B135" s="9" t="s">
        <v>397</v>
      </c>
      <c r="C135" s="265"/>
    </row>
    <row r="136" spans="1:3" ht="12" customHeight="1">
      <c r="A136" s="437" t="s">
        <v>99</v>
      </c>
      <c r="B136" s="9" t="s">
        <v>407</v>
      </c>
      <c r="C136" s="265"/>
    </row>
    <row r="137" spans="1:3" s="117" customFormat="1" ht="12" customHeight="1">
      <c r="A137" s="437" t="s">
        <v>308</v>
      </c>
      <c r="B137" s="9" t="s">
        <v>398</v>
      </c>
      <c r="C137" s="265"/>
    </row>
    <row r="138" spans="1:3" s="117" customFormat="1" ht="12" customHeight="1" thickBot="1">
      <c r="A138" s="447" t="s">
        <v>309</v>
      </c>
      <c r="B138" s="7" t="s">
        <v>399</v>
      </c>
      <c r="C138" s="265"/>
    </row>
    <row r="139" spans="1:3" s="117" customFormat="1" ht="12" customHeight="1" thickBot="1">
      <c r="A139" s="37" t="s">
        <v>22</v>
      </c>
      <c r="B139" s="149" t="s">
        <v>400</v>
      </c>
      <c r="C139" s="307">
        <f>+C140+C141+C142+C143</f>
        <v>0</v>
      </c>
    </row>
    <row r="140" spans="1:3" s="117" customFormat="1" ht="12" customHeight="1">
      <c r="A140" s="437" t="s">
        <v>185</v>
      </c>
      <c r="B140" s="9" t="s">
        <v>401</v>
      </c>
      <c r="C140" s="265"/>
    </row>
    <row r="141" spans="1:3" s="117" customFormat="1" ht="12" customHeight="1">
      <c r="A141" s="437" t="s">
        <v>186</v>
      </c>
      <c r="B141" s="9" t="s">
        <v>402</v>
      </c>
      <c r="C141" s="265"/>
    </row>
    <row r="142" spans="1:3" s="117" customFormat="1" ht="12" customHeight="1">
      <c r="A142" s="437" t="s">
        <v>222</v>
      </c>
      <c r="B142" s="9" t="s">
        <v>403</v>
      </c>
      <c r="C142" s="265"/>
    </row>
    <row r="143" spans="1:3" ht="12.75" customHeight="1" thickBot="1">
      <c r="A143" s="437" t="s">
        <v>311</v>
      </c>
      <c r="B143" s="9" t="s">
        <v>404</v>
      </c>
      <c r="C143" s="265"/>
    </row>
    <row r="144" spans="1:3" ht="12" customHeight="1" thickBot="1">
      <c r="A144" s="37" t="s">
        <v>23</v>
      </c>
      <c r="B144" s="149" t="s">
        <v>405</v>
      </c>
      <c r="C144" s="431">
        <f>+C125+C129+C134+C139</f>
        <v>0</v>
      </c>
    </row>
    <row r="145" spans="1:3" ht="15" customHeight="1" thickBot="1">
      <c r="A145" s="449" t="s">
        <v>24</v>
      </c>
      <c r="B145" s="381" t="s">
        <v>406</v>
      </c>
      <c r="C145" s="431">
        <f>+C124+C144</f>
        <v>0</v>
      </c>
    </row>
    <row r="146" spans="1:3" ht="13.5" thickBot="1">
      <c r="A146" s="389"/>
      <c r="B146" s="390"/>
      <c r="C146" s="391"/>
    </row>
    <row r="147" spans="1:3" ht="15" customHeight="1" thickBot="1">
      <c r="A147" s="260" t="s">
        <v>210</v>
      </c>
      <c r="B147" s="261"/>
      <c r="C147" s="146"/>
    </row>
    <row r="148" spans="1:3" ht="14.25" customHeight="1" thickBot="1">
      <c r="A148" s="260" t="s">
        <v>211</v>
      </c>
      <c r="B148" s="261"/>
      <c r="C148" s="146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87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tabSelected="1" view="pageBreakPreview" zoomScale="85" zoomScaleSheetLayoutView="85" zoomScalePageLayoutView="0" workbookViewId="0" topLeftCell="A1">
      <selection activeCell="C1" sqref="C1"/>
    </sheetView>
  </sheetViews>
  <sheetFormatPr defaultColWidth="9.00390625" defaultRowHeight="12.75"/>
  <cols>
    <col min="1" max="1" width="19.50390625" style="392" customWidth="1"/>
    <col min="2" max="2" width="72.00390625" style="393" customWidth="1"/>
    <col min="3" max="3" width="25.00390625" style="394" customWidth="1"/>
    <col min="4" max="16384" width="9.375" style="3" customWidth="1"/>
  </cols>
  <sheetData>
    <row r="1" spans="1:3" s="2" customFormat="1" ht="16.5" customHeight="1" thickBot="1">
      <c r="A1" s="247"/>
      <c r="B1" s="248"/>
      <c r="C1" s="262" t="s">
        <v>601</v>
      </c>
    </row>
    <row r="2" spans="1:3" s="113" customFormat="1" ht="21" customHeight="1">
      <c r="A2" s="409" t="s">
        <v>62</v>
      </c>
      <c r="B2" s="358" t="s">
        <v>216</v>
      </c>
      <c r="C2" s="360" t="s">
        <v>50</v>
      </c>
    </row>
    <row r="3" spans="1:3" s="113" customFormat="1" ht="16.5" thickBot="1">
      <c r="A3" s="249" t="s">
        <v>208</v>
      </c>
      <c r="B3" s="359" t="s">
        <v>470</v>
      </c>
      <c r="C3" s="361">
        <v>4</v>
      </c>
    </row>
    <row r="4" spans="1:3" s="114" customFormat="1" ht="15.75" customHeight="1" thickBot="1">
      <c r="A4" s="250"/>
      <c r="B4" s="250"/>
      <c r="C4" s="251" t="s">
        <v>51</v>
      </c>
    </row>
    <row r="5" spans="1:3" ht="13.5" thickBot="1">
      <c r="A5" s="410" t="s">
        <v>209</v>
      </c>
      <c r="B5" s="252" t="s">
        <v>52</v>
      </c>
      <c r="C5" s="362" t="s">
        <v>53</v>
      </c>
    </row>
    <row r="6" spans="1:3" s="75" customFormat="1" ht="12.75" customHeight="1" thickBot="1">
      <c r="A6" s="218">
        <v>1</v>
      </c>
      <c r="B6" s="219">
        <v>2</v>
      </c>
      <c r="C6" s="220">
        <v>3</v>
      </c>
    </row>
    <row r="7" spans="1:3" s="75" customFormat="1" ht="15.75" customHeight="1" thickBot="1">
      <c r="A7" s="253"/>
      <c r="B7" s="254" t="s">
        <v>54</v>
      </c>
      <c r="C7" s="363"/>
    </row>
    <row r="8" spans="1:3" s="75" customFormat="1" ht="12" customHeight="1" thickBot="1">
      <c r="A8" s="37" t="s">
        <v>15</v>
      </c>
      <c r="B8" s="21" t="s">
        <v>251</v>
      </c>
      <c r="C8" s="298">
        <f>+C9+C10+C11+C12+C13+C14</f>
        <v>0</v>
      </c>
    </row>
    <row r="9" spans="1:3" s="115" customFormat="1" ht="12" customHeight="1">
      <c r="A9" s="437" t="s">
        <v>100</v>
      </c>
      <c r="B9" s="419" t="s">
        <v>252</v>
      </c>
      <c r="C9" s="301"/>
    </row>
    <row r="10" spans="1:3" s="116" customFormat="1" ht="12" customHeight="1">
      <c r="A10" s="438" t="s">
        <v>101</v>
      </c>
      <c r="B10" s="420" t="s">
        <v>253</v>
      </c>
      <c r="C10" s="300"/>
    </row>
    <row r="11" spans="1:3" s="116" customFormat="1" ht="12" customHeight="1">
      <c r="A11" s="438" t="s">
        <v>102</v>
      </c>
      <c r="B11" s="420" t="s">
        <v>254</v>
      </c>
      <c r="C11" s="300"/>
    </row>
    <row r="12" spans="1:3" s="116" customFormat="1" ht="12" customHeight="1">
      <c r="A12" s="438" t="s">
        <v>103</v>
      </c>
      <c r="B12" s="420" t="s">
        <v>255</v>
      </c>
      <c r="C12" s="300"/>
    </row>
    <row r="13" spans="1:3" s="116" customFormat="1" ht="12" customHeight="1">
      <c r="A13" s="438" t="s">
        <v>152</v>
      </c>
      <c r="B13" s="420" t="s">
        <v>256</v>
      </c>
      <c r="C13" s="615"/>
    </row>
    <row r="14" spans="1:3" s="115" customFormat="1" ht="12" customHeight="1" thickBot="1">
      <c r="A14" s="439" t="s">
        <v>104</v>
      </c>
      <c r="B14" s="421" t="s">
        <v>257</v>
      </c>
      <c r="C14" s="616"/>
    </row>
    <row r="15" spans="1:3" s="115" customFormat="1" ht="12" customHeight="1" thickBot="1">
      <c r="A15" s="37" t="s">
        <v>16</v>
      </c>
      <c r="B15" s="293" t="s">
        <v>258</v>
      </c>
      <c r="C15" s="298">
        <f>+C16+C17+C18+C19+C20</f>
        <v>0</v>
      </c>
    </row>
    <row r="16" spans="1:3" s="115" customFormat="1" ht="12" customHeight="1">
      <c r="A16" s="437" t="s">
        <v>106</v>
      </c>
      <c r="B16" s="419" t="s">
        <v>259</v>
      </c>
      <c r="C16" s="301"/>
    </row>
    <row r="17" spans="1:3" s="115" customFormat="1" ht="12" customHeight="1">
      <c r="A17" s="438" t="s">
        <v>107</v>
      </c>
      <c r="B17" s="420" t="s">
        <v>260</v>
      </c>
      <c r="C17" s="300"/>
    </row>
    <row r="18" spans="1:3" s="115" customFormat="1" ht="12" customHeight="1">
      <c r="A18" s="438" t="s">
        <v>108</v>
      </c>
      <c r="B18" s="420" t="s">
        <v>461</v>
      </c>
      <c r="C18" s="300"/>
    </row>
    <row r="19" spans="1:3" s="115" customFormat="1" ht="12" customHeight="1">
      <c r="A19" s="438" t="s">
        <v>109</v>
      </c>
      <c r="B19" s="420" t="s">
        <v>462</v>
      </c>
      <c r="C19" s="300"/>
    </row>
    <row r="20" spans="1:3" s="115" customFormat="1" ht="12" customHeight="1">
      <c r="A20" s="438" t="s">
        <v>110</v>
      </c>
      <c r="B20" s="420" t="s">
        <v>261</v>
      </c>
      <c r="C20" s="300"/>
    </row>
    <row r="21" spans="1:3" s="116" customFormat="1" ht="12" customHeight="1" thickBot="1">
      <c r="A21" s="439" t="s">
        <v>119</v>
      </c>
      <c r="B21" s="421" t="s">
        <v>262</v>
      </c>
      <c r="C21" s="302"/>
    </row>
    <row r="22" spans="1:3" s="116" customFormat="1" ht="12" customHeight="1" thickBot="1">
      <c r="A22" s="37" t="s">
        <v>17</v>
      </c>
      <c r="B22" s="21" t="s">
        <v>263</v>
      </c>
      <c r="C22" s="298">
        <f>+C23+C24+C25+C26+C27</f>
        <v>0</v>
      </c>
    </row>
    <row r="23" spans="1:3" s="116" customFormat="1" ht="12" customHeight="1">
      <c r="A23" s="437" t="s">
        <v>89</v>
      </c>
      <c r="B23" s="419" t="s">
        <v>264</v>
      </c>
      <c r="C23" s="301"/>
    </row>
    <row r="24" spans="1:3" s="115" customFormat="1" ht="12" customHeight="1">
      <c r="A24" s="438" t="s">
        <v>90</v>
      </c>
      <c r="B24" s="420" t="s">
        <v>265</v>
      </c>
      <c r="C24" s="300"/>
    </row>
    <row r="25" spans="1:3" s="116" customFormat="1" ht="12" customHeight="1">
      <c r="A25" s="438" t="s">
        <v>91</v>
      </c>
      <c r="B25" s="420" t="s">
        <v>463</v>
      </c>
      <c r="C25" s="300"/>
    </row>
    <row r="26" spans="1:3" s="116" customFormat="1" ht="12" customHeight="1">
      <c r="A26" s="438" t="s">
        <v>92</v>
      </c>
      <c r="B26" s="420" t="s">
        <v>464</v>
      </c>
      <c r="C26" s="300"/>
    </row>
    <row r="27" spans="1:3" s="116" customFormat="1" ht="12" customHeight="1">
      <c r="A27" s="438" t="s">
        <v>175</v>
      </c>
      <c r="B27" s="420" t="s">
        <v>266</v>
      </c>
      <c r="C27" s="300"/>
    </row>
    <row r="28" spans="1:3" s="116" customFormat="1" ht="12" customHeight="1" thickBot="1">
      <c r="A28" s="439" t="s">
        <v>176</v>
      </c>
      <c r="B28" s="421" t="s">
        <v>267</v>
      </c>
      <c r="C28" s="302"/>
    </row>
    <row r="29" spans="1:3" s="116" customFormat="1" ht="12" customHeight="1" thickBot="1">
      <c r="A29" s="37" t="s">
        <v>177</v>
      </c>
      <c r="B29" s="21" t="s">
        <v>268</v>
      </c>
      <c r="C29" s="304">
        <f>+C30+C33+C34+C35</f>
        <v>0</v>
      </c>
    </row>
    <row r="30" spans="1:3" s="116" customFormat="1" ht="12" customHeight="1">
      <c r="A30" s="437" t="s">
        <v>269</v>
      </c>
      <c r="B30" s="419" t="s">
        <v>275</v>
      </c>
      <c r="C30" s="414">
        <f>+C31+C32</f>
        <v>0</v>
      </c>
    </row>
    <row r="31" spans="1:3" s="116" customFormat="1" ht="12" customHeight="1">
      <c r="A31" s="438" t="s">
        <v>270</v>
      </c>
      <c r="B31" s="420" t="s">
        <v>276</v>
      </c>
      <c r="C31" s="300"/>
    </row>
    <row r="32" spans="1:3" s="116" customFormat="1" ht="12" customHeight="1">
      <c r="A32" s="438" t="s">
        <v>271</v>
      </c>
      <c r="B32" s="420" t="s">
        <v>277</v>
      </c>
      <c r="C32" s="300"/>
    </row>
    <row r="33" spans="1:3" s="116" customFormat="1" ht="12" customHeight="1">
      <c r="A33" s="438" t="s">
        <v>272</v>
      </c>
      <c r="B33" s="420" t="s">
        <v>278</v>
      </c>
      <c r="C33" s="300"/>
    </row>
    <row r="34" spans="1:3" s="116" customFormat="1" ht="12" customHeight="1">
      <c r="A34" s="438" t="s">
        <v>273</v>
      </c>
      <c r="B34" s="420" t="s">
        <v>279</v>
      </c>
      <c r="C34" s="300"/>
    </row>
    <row r="35" spans="1:3" s="116" customFormat="1" ht="12" customHeight="1" thickBot="1">
      <c r="A35" s="439" t="s">
        <v>274</v>
      </c>
      <c r="B35" s="421" t="s">
        <v>280</v>
      </c>
      <c r="C35" s="302"/>
    </row>
    <row r="36" spans="1:3" s="116" customFormat="1" ht="12" customHeight="1" thickBot="1">
      <c r="A36" s="37" t="s">
        <v>19</v>
      </c>
      <c r="B36" s="21" t="s">
        <v>281</v>
      </c>
      <c r="C36" s="298">
        <f>SUM(C37:C46)</f>
        <v>0</v>
      </c>
    </row>
    <row r="37" spans="1:3" s="116" customFormat="1" ht="12" customHeight="1">
      <c r="A37" s="437" t="s">
        <v>93</v>
      </c>
      <c r="B37" s="419" t="s">
        <v>284</v>
      </c>
      <c r="C37" s="301"/>
    </row>
    <row r="38" spans="1:3" s="116" customFormat="1" ht="12" customHeight="1">
      <c r="A38" s="438" t="s">
        <v>94</v>
      </c>
      <c r="B38" s="420" t="s">
        <v>285</v>
      </c>
      <c r="C38" s="300"/>
    </row>
    <row r="39" spans="1:3" s="116" customFormat="1" ht="12" customHeight="1">
      <c r="A39" s="438" t="s">
        <v>95</v>
      </c>
      <c r="B39" s="420" t="s">
        <v>286</v>
      </c>
      <c r="C39" s="300"/>
    </row>
    <row r="40" spans="1:3" s="116" customFormat="1" ht="12" customHeight="1">
      <c r="A40" s="438" t="s">
        <v>179</v>
      </c>
      <c r="B40" s="420" t="s">
        <v>287</v>
      </c>
      <c r="C40" s="300"/>
    </row>
    <row r="41" spans="1:3" s="116" customFormat="1" ht="12" customHeight="1">
      <c r="A41" s="438" t="s">
        <v>180</v>
      </c>
      <c r="B41" s="420" t="s">
        <v>288</v>
      </c>
      <c r="C41" s="300"/>
    </row>
    <row r="42" spans="1:3" s="116" customFormat="1" ht="12" customHeight="1">
      <c r="A42" s="438" t="s">
        <v>181</v>
      </c>
      <c r="B42" s="420" t="s">
        <v>289</v>
      </c>
      <c r="C42" s="300"/>
    </row>
    <row r="43" spans="1:3" s="116" customFormat="1" ht="12" customHeight="1">
      <c r="A43" s="438" t="s">
        <v>182</v>
      </c>
      <c r="B43" s="420" t="s">
        <v>290</v>
      </c>
      <c r="C43" s="300"/>
    </row>
    <row r="44" spans="1:3" s="116" customFormat="1" ht="12" customHeight="1">
      <c r="A44" s="438" t="s">
        <v>183</v>
      </c>
      <c r="B44" s="420" t="s">
        <v>291</v>
      </c>
      <c r="C44" s="300"/>
    </row>
    <row r="45" spans="1:3" s="116" customFormat="1" ht="12" customHeight="1">
      <c r="A45" s="438" t="s">
        <v>282</v>
      </c>
      <c r="B45" s="420" t="s">
        <v>292</v>
      </c>
      <c r="C45" s="303"/>
    </row>
    <row r="46" spans="1:3" s="116" customFormat="1" ht="12" customHeight="1" thickBot="1">
      <c r="A46" s="439" t="s">
        <v>283</v>
      </c>
      <c r="B46" s="421" t="s">
        <v>293</v>
      </c>
      <c r="C46" s="405"/>
    </row>
    <row r="47" spans="1:3" s="116" customFormat="1" ht="12" customHeight="1" thickBot="1">
      <c r="A47" s="37" t="s">
        <v>20</v>
      </c>
      <c r="B47" s="21" t="s">
        <v>294</v>
      </c>
      <c r="C47" s="298">
        <f>SUM(C48:C52)</f>
        <v>0</v>
      </c>
    </row>
    <row r="48" spans="1:3" s="116" customFormat="1" ht="12" customHeight="1">
      <c r="A48" s="437" t="s">
        <v>96</v>
      </c>
      <c r="B48" s="419" t="s">
        <v>298</v>
      </c>
      <c r="C48" s="454"/>
    </row>
    <row r="49" spans="1:3" s="116" customFormat="1" ht="12" customHeight="1">
      <c r="A49" s="438" t="s">
        <v>97</v>
      </c>
      <c r="B49" s="420" t="s">
        <v>299</v>
      </c>
      <c r="C49" s="303"/>
    </row>
    <row r="50" spans="1:3" s="116" customFormat="1" ht="12" customHeight="1">
      <c r="A50" s="438" t="s">
        <v>295</v>
      </c>
      <c r="B50" s="420" t="s">
        <v>300</v>
      </c>
      <c r="C50" s="303"/>
    </row>
    <row r="51" spans="1:3" s="116" customFormat="1" ht="12" customHeight="1">
      <c r="A51" s="438" t="s">
        <v>296</v>
      </c>
      <c r="B51" s="420" t="s">
        <v>301</v>
      </c>
      <c r="C51" s="303"/>
    </row>
    <row r="52" spans="1:3" s="116" customFormat="1" ht="12" customHeight="1" thickBot="1">
      <c r="A52" s="439" t="s">
        <v>297</v>
      </c>
      <c r="B52" s="421" t="s">
        <v>302</v>
      </c>
      <c r="C52" s="405"/>
    </row>
    <row r="53" spans="1:3" s="116" customFormat="1" ht="12" customHeight="1" thickBot="1">
      <c r="A53" s="37" t="s">
        <v>184</v>
      </c>
      <c r="B53" s="21" t="s">
        <v>303</v>
      </c>
      <c r="C53" s="298">
        <f>SUM(C54:C56)</f>
        <v>0</v>
      </c>
    </row>
    <row r="54" spans="1:3" s="116" customFormat="1" ht="12" customHeight="1">
      <c r="A54" s="437" t="s">
        <v>98</v>
      </c>
      <c r="B54" s="419" t="s">
        <v>304</v>
      </c>
      <c r="C54" s="301"/>
    </row>
    <row r="55" spans="1:3" s="116" customFormat="1" ht="12" customHeight="1">
      <c r="A55" s="438" t="s">
        <v>99</v>
      </c>
      <c r="B55" s="420" t="s">
        <v>465</v>
      </c>
      <c r="C55" s="300"/>
    </row>
    <row r="56" spans="1:3" s="116" customFormat="1" ht="12" customHeight="1">
      <c r="A56" s="438" t="s">
        <v>308</v>
      </c>
      <c r="B56" s="420" t="s">
        <v>306</v>
      </c>
      <c r="C56" s="300"/>
    </row>
    <row r="57" spans="1:3" s="116" customFormat="1" ht="12" customHeight="1" thickBot="1">
      <c r="A57" s="439" t="s">
        <v>309</v>
      </c>
      <c r="B57" s="421" t="s">
        <v>307</v>
      </c>
      <c r="C57" s="302"/>
    </row>
    <row r="58" spans="1:3" s="116" customFormat="1" ht="12" customHeight="1" thickBot="1">
      <c r="A58" s="37" t="s">
        <v>22</v>
      </c>
      <c r="B58" s="293" t="s">
        <v>310</v>
      </c>
      <c r="C58" s="298">
        <f>SUM(C59:C61)</f>
        <v>0</v>
      </c>
    </row>
    <row r="59" spans="1:3" s="116" customFormat="1" ht="12" customHeight="1">
      <c r="A59" s="437" t="s">
        <v>185</v>
      </c>
      <c r="B59" s="419" t="s">
        <v>312</v>
      </c>
      <c r="C59" s="303"/>
    </row>
    <row r="60" spans="1:3" s="116" customFormat="1" ht="12" customHeight="1">
      <c r="A60" s="438" t="s">
        <v>186</v>
      </c>
      <c r="B60" s="420" t="s">
        <v>466</v>
      </c>
      <c r="C60" s="303"/>
    </row>
    <row r="61" spans="1:3" s="116" customFormat="1" ht="12" customHeight="1">
      <c r="A61" s="438" t="s">
        <v>222</v>
      </c>
      <c r="B61" s="420" t="s">
        <v>313</v>
      </c>
      <c r="C61" s="303"/>
    </row>
    <row r="62" spans="1:3" s="116" customFormat="1" ht="12" customHeight="1" thickBot="1">
      <c r="A62" s="439" t="s">
        <v>311</v>
      </c>
      <c r="B62" s="421" t="s">
        <v>314</v>
      </c>
      <c r="C62" s="303"/>
    </row>
    <row r="63" spans="1:3" s="116" customFormat="1" ht="12" customHeight="1" thickBot="1">
      <c r="A63" s="37" t="s">
        <v>23</v>
      </c>
      <c r="B63" s="21" t="s">
        <v>315</v>
      </c>
      <c r="C63" s="304">
        <f>+C8+C15+C22+C29+C36+C47+C53+C58</f>
        <v>0</v>
      </c>
    </row>
    <row r="64" spans="1:3" s="116" customFormat="1" ht="12" customHeight="1" thickBot="1">
      <c r="A64" s="440" t="s">
        <v>452</v>
      </c>
      <c r="B64" s="293" t="s">
        <v>317</v>
      </c>
      <c r="C64" s="298">
        <f>SUM(C65:C67)</f>
        <v>0</v>
      </c>
    </row>
    <row r="65" spans="1:3" s="116" customFormat="1" ht="12" customHeight="1">
      <c r="A65" s="437" t="s">
        <v>350</v>
      </c>
      <c r="B65" s="419" t="s">
        <v>318</v>
      </c>
      <c r="C65" s="303"/>
    </row>
    <row r="66" spans="1:3" s="116" customFormat="1" ht="12" customHeight="1">
      <c r="A66" s="438" t="s">
        <v>359</v>
      </c>
      <c r="B66" s="420" t="s">
        <v>319</v>
      </c>
      <c r="C66" s="303"/>
    </row>
    <row r="67" spans="1:3" s="116" customFormat="1" ht="12" customHeight="1" thickBot="1">
      <c r="A67" s="439" t="s">
        <v>360</v>
      </c>
      <c r="B67" s="423" t="s">
        <v>320</v>
      </c>
      <c r="C67" s="303"/>
    </row>
    <row r="68" spans="1:3" s="116" customFormat="1" ht="12" customHeight="1" thickBot="1">
      <c r="A68" s="440" t="s">
        <v>321</v>
      </c>
      <c r="B68" s="293" t="s">
        <v>322</v>
      </c>
      <c r="C68" s="298">
        <f>SUM(C69:C72)</f>
        <v>0</v>
      </c>
    </row>
    <row r="69" spans="1:3" s="116" customFormat="1" ht="12" customHeight="1">
      <c r="A69" s="437" t="s">
        <v>153</v>
      </c>
      <c r="B69" s="419" t="s">
        <v>323</v>
      </c>
      <c r="C69" s="303"/>
    </row>
    <row r="70" spans="1:3" s="116" customFormat="1" ht="12" customHeight="1">
      <c r="A70" s="438" t="s">
        <v>154</v>
      </c>
      <c r="B70" s="420" t="s">
        <v>324</v>
      </c>
      <c r="C70" s="303"/>
    </row>
    <row r="71" spans="1:3" s="116" customFormat="1" ht="12" customHeight="1">
      <c r="A71" s="438" t="s">
        <v>351</v>
      </c>
      <c r="B71" s="420" t="s">
        <v>325</v>
      </c>
      <c r="C71" s="303"/>
    </row>
    <row r="72" spans="1:3" s="116" customFormat="1" ht="12" customHeight="1" thickBot="1">
      <c r="A72" s="439" t="s">
        <v>352</v>
      </c>
      <c r="B72" s="421" t="s">
        <v>326</v>
      </c>
      <c r="C72" s="303"/>
    </row>
    <row r="73" spans="1:3" s="116" customFormat="1" ht="12" customHeight="1" thickBot="1">
      <c r="A73" s="440" t="s">
        <v>327</v>
      </c>
      <c r="B73" s="293" t="s">
        <v>328</v>
      </c>
      <c r="C73" s="298">
        <f>SUM(C74:C75)</f>
        <v>0</v>
      </c>
    </row>
    <row r="74" spans="1:3" s="116" customFormat="1" ht="12" customHeight="1">
      <c r="A74" s="437" t="s">
        <v>353</v>
      </c>
      <c r="B74" s="419" t="s">
        <v>329</v>
      </c>
      <c r="C74" s="303"/>
    </row>
    <row r="75" spans="1:3" s="116" customFormat="1" ht="12" customHeight="1" thickBot="1">
      <c r="A75" s="439" t="s">
        <v>354</v>
      </c>
      <c r="B75" s="421" t="s">
        <v>330</v>
      </c>
      <c r="C75" s="303"/>
    </row>
    <row r="76" spans="1:3" s="115" customFormat="1" ht="12" customHeight="1" thickBot="1">
      <c r="A76" s="440" t="s">
        <v>331</v>
      </c>
      <c r="B76" s="293" t="s">
        <v>332</v>
      </c>
      <c r="C76" s="298">
        <f>SUM(C77:C79)</f>
        <v>0</v>
      </c>
    </row>
    <row r="77" spans="1:3" s="116" customFormat="1" ht="12" customHeight="1">
      <c r="A77" s="437" t="s">
        <v>355</v>
      </c>
      <c r="B77" s="419" t="s">
        <v>333</v>
      </c>
      <c r="C77" s="303"/>
    </row>
    <row r="78" spans="1:3" s="116" customFormat="1" ht="12" customHeight="1">
      <c r="A78" s="438" t="s">
        <v>356</v>
      </c>
      <c r="B78" s="420" t="s">
        <v>334</v>
      </c>
      <c r="C78" s="303"/>
    </row>
    <row r="79" spans="1:3" s="116" customFormat="1" ht="12" customHeight="1" thickBot="1">
      <c r="A79" s="439" t="s">
        <v>357</v>
      </c>
      <c r="B79" s="421" t="s">
        <v>335</v>
      </c>
      <c r="C79" s="303"/>
    </row>
    <row r="80" spans="1:3" s="116" customFormat="1" ht="12" customHeight="1" thickBot="1">
      <c r="A80" s="440" t="s">
        <v>336</v>
      </c>
      <c r="B80" s="293" t="s">
        <v>358</v>
      </c>
      <c r="C80" s="298">
        <f>SUM(C81:C84)</f>
        <v>0</v>
      </c>
    </row>
    <row r="81" spans="1:3" s="116" customFormat="1" ht="12" customHeight="1">
      <c r="A81" s="441" t="s">
        <v>337</v>
      </c>
      <c r="B81" s="419" t="s">
        <v>338</v>
      </c>
      <c r="C81" s="303"/>
    </row>
    <row r="82" spans="1:3" s="116" customFormat="1" ht="12" customHeight="1">
      <c r="A82" s="442" t="s">
        <v>339</v>
      </c>
      <c r="B82" s="420" t="s">
        <v>340</v>
      </c>
      <c r="C82" s="303"/>
    </row>
    <row r="83" spans="1:3" s="116" customFormat="1" ht="12" customHeight="1">
      <c r="A83" s="442" t="s">
        <v>341</v>
      </c>
      <c r="B83" s="420" t="s">
        <v>342</v>
      </c>
      <c r="C83" s="303"/>
    </row>
    <row r="84" spans="1:3" s="115" customFormat="1" ht="12" customHeight="1" thickBot="1">
      <c r="A84" s="443" t="s">
        <v>343</v>
      </c>
      <c r="B84" s="421" t="s">
        <v>344</v>
      </c>
      <c r="C84" s="303"/>
    </row>
    <row r="85" spans="1:3" s="115" customFormat="1" ht="12" customHeight="1" thickBot="1">
      <c r="A85" s="440" t="s">
        <v>345</v>
      </c>
      <c r="B85" s="293" t="s">
        <v>346</v>
      </c>
      <c r="C85" s="455"/>
    </row>
    <row r="86" spans="1:3" s="115" customFormat="1" ht="12" customHeight="1" thickBot="1">
      <c r="A86" s="440" t="s">
        <v>347</v>
      </c>
      <c r="B86" s="427" t="s">
        <v>348</v>
      </c>
      <c r="C86" s="304">
        <f>+C64+C68+C73+C76+C80+C85</f>
        <v>0</v>
      </c>
    </row>
    <row r="87" spans="1:3" s="115" customFormat="1" ht="12" customHeight="1" thickBot="1">
      <c r="A87" s="444" t="s">
        <v>361</v>
      </c>
      <c r="B87" s="429" t="s">
        <v>458</v>
      </c>
      <c r="C87" s="304">
        <f>+C63+C86</f>
        <v>0</v>
      </c>
    </row>
    <row r="88" spans="1:3" s="116" customFormat="1" ht="15" customHeight="1">
      <c r="A88" s="255"/>
      <c r="B88" s="256"/>
      <c r="C88" s="365"/>
    </row>
    <row r="89" spans="1:3" ht="13.5" thickBot="1">
      <c r="A89" s="445"/>
      <c r="B89" s="257"/>
      <c r="C89" s="366"/>
    </row>
    <row r="90" spans="1:3" s="75" customFormat="1" ht="16.5" customHeight="1" thickBot="1">
      <c r="A90" s="258"/>
      <c r="B90" s="259" t="s">
        <v>56</v>
      </c>
      <c r="C90" s="367"/>
    </row>
    <row r="91" spans="1:3" s="117" customFormat="1" ht="12" customHeight="1" thickBot="1">
      <c r="A91" s="411" t="s">
        <v>15</v>
      </c>
      <c r="B91" s="31" t="s">
        <v>364</v>
      </c>
      <c r="C91" s="297">
        <f>SUM(C92:C96)</f>
        <v>0</v>
      </c>
    </row>
    <row r="92" spans="1:3" ht="12" customHeight="1">
      <c r="A92" s="446" t="s">
        <v>100</v>
      </c>
      <c r="B92" s="10" t="s">
        <v>46</v>
      </c>
      <c r="C92" s="299"/>
    </row>
    <row r="93" spans="1:3" ht="12" customHeight="1">
      <c r="A93" s="438" t="s">
        <v>101</v>
      </c>
      <c r="B93" s="8" t="s">
        <v>187</v>
      </c>
      <c r="C93" s="300"/>
    </row>
    <row r="94" spans="1:3" ht="12" customHeight="1">
      <c r="A94" s="438" t="s">
        <v>102</v>
      </c>
      <c r="B94" s="8" t="s">
        <v>143</v>
      </c>
      <c r="C94" s="302"/>
    </row>
    <row r="95" spans="1:3" ht="12" customHeight="1">
      <c r="A95" s="438" t="s">
        <v>103</v>
      </c>
      <c r="B95" s="11" t="s">
        <v>188</v>
      </c>
      <c r="C95" s="302"/>
    </row>
    <row r="96" spans="1:3" ht="12" customHeight="1">
      <c r="A96" s="438" t="s">
        <v>114</v>
      </c>
      <c r="B96" s="19" t="s">
        <v>189</v>
      </c>
      <c r="C96" s="302"/>
    </row>
    <row r="97" spans="1:3" ht="12" customHeight="1">
      <c r="A97" s="438" t="s">
        <v>104</v>
      </c>
      <c r="B97" s="8" t="s">
        <v>365</v>
      </c>
      <c r="C97" s="302"/>
    </row>
    <row r="98" spans="1:3" ht="12" customHeight="1">
      <c r="A98" s="438" t="s">
        <v>105</v>
      </c>
      <c r="B98" s="167" t="s">
        <v>366</v>
      </c>
      <c r="C98" s="302"/>
    </row>
    <row r="99" spans="1:3" ht="12" customHeight="1">
      <c r="A99" s="438" t="s">
        <v>115</v>
      </c>
      <c r="B99" s="168" t="s">
        <v>367</v>
      </c>
      <c r="C99" s="302"/>
    </row>
    <row r="100" spans="1:3" ht="12" customHeight="1">
      <c r="A100" s="438" t="s">
        <v>116</v>
      </c>
      <c r="B100" s="168" t="s">
        <v>368</v>
      </c>
      <c r="C100" s="302"/>
    </row>
    <row r="101" spans="1:3" ht="12" customHeight="1">
      <c r="A101" s="438" t="s">
        <v>117</v>
      </c>
      <c r="B101" s="167" t="s">
        <v>369</v>
      </c>
      <c r="C101" s="302"/>
    </row>
    <row r="102" spans="1:3" ht="12" customHeight="1">
      <c r="A102" s="438" t="s">
        <v>118</v>
      </c>
      <c r="B102" s="167" t="s">
        <v>370</v>
      </c>
      <c r="C102" s="302"/>
    </row>
    <row r="103" spans="1:3" ht="12" customHeight="1">
      <c r="A103" s="438" t="s">
        <v>120</v>
      </c>
      <c r="B103" s="168" t="s">
        <v>371</v>
      </c>
      <c r="C103" s="302"/>
    </row>
    <row r="104" spans="1:3" ht="12" customHeight="1">
      <c r="A104" s="447" t="s">
        <v>190</v>
      </c>
      <c r="B104" s="169" t="s">
        <v>372</v>
      </c>
      <c r="C104" s="302"/>
    </row>
    <row r="105" spans="1:3" ht="12" customHeight="1">
      <c r="A105" s="438" t="s">
        <v>362</v>
      </c>
      <c r="B105" s="169" t="s">
        <v>373</v>
      </c>
      <c r="C105" s="302"/>
    </row>
    <row r="106" spans="1:3" ht="12" customHeight="1" thickBot="1">
      <c r="A106" s="448" t="s">
        <v>363</v>
      </c>
      <c r="B106" s="170" t="s">
        <v>374</v>
      </c>
      <c r="C106" s="306"/>
    </row>
    <row r="107" spans="1:3" ht="12" customHeight="1" thickBot="1">
      <c r="A107" s="37" t="s">
        <v>16</v>
      </c>
      <c r="B107" s="30" t="s">
        <v>375</v>
      </c>
      <c r="C107" s="298">
        <f>+C108+C110+C112</f>
        <v>0</v>
      </c>
    </row>
    <row r="108" spans="1:3" ht="12" customHeight="1">
      <c r="A108" s="437" t="s">
        <v>106</v>
      </c>
      <c r="B108" s="8" t="s">
        <v>220</v>
      </c>
      <c r="C108" s="301"/>
    </row>
    <row r="109" spans="1:3" ht="12" customHeight="1">
      <c r="A109" s="437" t="s">
        <v>107</v>
      </c>
      <c r="B109" s="12" t="s">
        <v>379</v>
      </c>
      <c r="C109" s="301"/>
    </row>
    <row r="110" spans="1:3" ht="12" customHeight="1">
      <c r="A110" s="437" t="s">
        <v>108</v>
      </c>
      <c r="B110" s="12" t="s">
        <v>191</v>
      </c>
      <c r="C110" s="300"/>
    </row>
    <row r="111" spans="1:3" ht="12" customHeight="1">
      <c r="A111" s="437" t="s">
        <v>109</v>
      </c>
      <c r="B111" s="12" t="s">
        <v>380</v>
      </c>
      <c r="C111" s="265"/>
    </row>
    <row r="112" spans="1:3" ht="12" customHeight="1">
      <c r="A112" s="437" t="s">
        <v>110</v>
      </c>
      <c r="B112" s="295" t="s">
        <v>223</v>
      </c>
      <c r="C112" s="265"/>
    </row>
    <row r="113" spans="1:3" ht="12" customHeight="1">
      <c r="A113" s="437" t="s">
        <v>119</v>
      </c>
      <c r="B113" s="294" t="s">
        <v>467</v>
      </c>
      <c r="C113" s="265"/>
    </row>
    <row r="114" spans="1:3" ht="12" customHeight="1">
      <c r="A114" s="437" t="s">
        <v>121</v>
      </c>
      <c r="B114" s="415" t="s">
        <v>385</v>
      </c>
      <c r="C114" s="265"/>
    </row>
    <row r="115" spans="1:3" ht="12" customHeight="1">
      <c r="A115" s="437" t="s">
        <v>192</v>
      </c>
      <c r="B115" s="168" t="s">
        <v>368</v>
      </c>
      <c r="C115" s="265"/>
    </row>
    <row r="116" spans="1:3" ht="12" customHeight="1">
      <c r="A116" s="437" t="s">
        <v>193</v>
      </c>
      <c r="B116" s="168" t="s">
        <v>384</v>
      </c>
      <c r="C116" s="265"/>
    </row>
    <row r="117" spans="1:3" ht="12" customHeight="1">
      <c r="A117" s="437" t="s">
        <v>194</v>
      </c>
      <c r="B117" s="168" t="s">
        <v>383</v>
      </c>
      <c r="C117" s="265"/>
    </row>
    <row r="118" spans="1:3" ht="12" customHeight="1">
      <c r="A118" s="437" t="s">
        <v>376</v>
      </c>
      <c r="B118" s="168" t="s">
        <v>371</v>
      </c>
      <c r="C118" s="265"/>
    </row>
    <row r="119" spans="1:3" ht="12" customHeight="1">
      <c r="A119" s="437" t="s">
        <v>377</v>
      </c>
      <c r="B119" s="168" t="s">
        <v>382</v>
      </c>
      <c r="C119" s="265"/>
    </row>
    <row r="120" spans="1:3" ht="12" customHeight="1" thickBot="1">
      <c r="A120" s="447" t="s">
        <v>378</v>
      </c>
      <c r="B120" s="168" t="s">
        <v>381</v>
      </c>
      <c r="C120" s="267"/>
    </row>
    <row r="121" spans="1:3" ht="12" customHeight="1" thickBot="1">
      <c r="A121" s="37" t="s">
        <v>17</v>
      </c>
      <c r="B121" s="149" t="s">
        <v>386</v>
      </c>
      <c r="C121" s="298">
        <f>+C122+C123</f>
        <v>0</v>
      </c>
    </row>
    <row r="122" spans="1:3" ht="12" customHeight="1">
      <c r="A122" s="437" t="s">
        <v>89</v>
      </c>
      <c r="B122" s="9" t="s">
        <v>57</v>
      </c>
      <c r="C122" s="301"/>
    </row>
    <row r="123" spans="1:3" ht="12" customHeight="1" thickBot="1">
      <c r="A123" s="439" t="s">
        <v>90</v>
      </c>
      <c r="B123" s="12" t="s">
        <v>58</v>
      </c>
      <c r="C123" s="302"/>
    </row>
    <row r="124" spans="1:3" ht="12" customHeight="1" thickBot="1">
      <c r="A124" s="37" t="s">
        <v>18</v>
      </c>
      <c r="B124" s="149" t="s">
        <v>387</v>
      </c>
      <c r="C124" s="298">
        <f>+C91+C107+C121</f>
        <v>0</v>
      </c>
    </row>
    <row r="125" spans="1:3" ht="12" customHeight="1" thickBot="1">
      <c r="A125" s="37" t="s">
        <v>19</v>
      </c>
      <c r="B125" s="149" t="s">
        <v>388</v>
      </c>
      <c r="C125" s="298">
        <f>+C126+C127+C128</f>
        <v>0</v>
      </c>
    </row>
    <row r="126" spans="1:3" s="117" customFormat="1" ht="12" customHeight="1">
      <c r="A126" s="437" t="s">
        <v>93</v>
      </c>
      <c r="B126" s="9" t="s">
        <v>389</v>
      </c>
      <c r="C126" s="265"/>
    </row>
    <row r="127" spans="1:3" ht="12" customHeight="1">
      <c r="A127" s="437" t="s">
        <v>94</v>
      </c>
      <c r="B127" s="9" t="s">
        <v>390</v>
      </c>
      <c r="C127" s="265"/>
    </row>
    <row r="128" spans="1:3" ht="12" customHeight="1" thickBot="1">
      <c r="A128" s="447" t="s">
        <v>95</v>
      </c>
      <c r="B128" s="7" t="s">
        <v>391</v>
      </c>
      <c r="C128" s="265"/>
    </row>
    <row r="129" spans="1:3" ht="12" customHeight="1" thickBot="1">
      <c r="A129" s="37" t="s">
        <v>20</v>
      </c>
      <c r="B129" s="149" t="s">
        <v>451</v>
      </c>
      <c r="C129" s="298">
        <f>+C130+C131+C132+C133</f>
        <v>0</v>
      </c>
    </row>
    <row r="130" spans="1:3" ht="12" customHeight="1">
      <c r="A130" s="437" t="s">
        <v>96</v>
      </c>
      <c r="B130" s="9" t="s">
        <v>392</v>
      </c>
      <c r="C130" s="265"/>
    </row>
    <row r="131" spans="1:3" ht="12" customHeight="1">
      <c r="A131" s="437" t="s">
        <v>97</v>
      </c>
      <c r="B131" s="9" t="s">
        <v>393</v>
      </c>
      <c r="C131" s="265"/>
    </row>
    <row r="132" spans="1:3" ht="12" customHeight="1">
      <c r="A132" s="437" t="s">
        <v>295</v>
      </c>
      <c r="B132" s="9" t="s">
        <v>394</v>
      </c>
      <c r="C132" s="265"/>
    </row>
    <row r="133" spans="1:3" s="117" customFormat="1" ht="12" customHeight="1" thickBot="1">
      <c r="A133" s="447" t="s">
        <v>296</v>
      </c>
      <c r="B133" s="7" t="s">
        <v>395</v>
      </c>
      <c r="C133" s="265"/>
    </row>
    <row r="134" spans="1:11" ht="12" customHeight="1" thickBot="1">
      <c r="A134" s="37" t="s">
        <v>21</v>
      </c>
      <c r="B134" s="149" t="s">
        <v>396</v>
      </c>
      <c r="C134" s="304">
        <f>+C135+C136+C137+C138</f>
        <v>0</v>
      </c>
      <c r="K134" s="263"/>
    </row>
    <row r="135" spans="1:3" ht="12.75">
      <c r="A135" s="437" t="s">
        <v>98</v>
      </c>
      <c r="B135" s="9" t="s">
        <v>397</v>
      </c>
      <c r="C135" s="265"/>
    </row>
    <row r="136" spans="1:3" ht="12" customHeight="1">
      <c r="A136" s="437" t="s">
        <v>99</v>
      </c>
      <c r="B136" s="9" t="s">
        <v>407</v>
      </c>
      <c r="C136" s="265"/>
    </row>
    <row r="137" spans="1:3" s="117" customFormat="1" ht="12" customHeight="1">
      <c r="A137" s="437" t="s">
        <v>308</v>
      </c>
      <c r="B137" s="9" t="s">
        <v>398</v>
      </c>
      <c r="C137" s="265"/>
    </row>
    <row r="138" spans="1:3" s="117" customFormat="1" ht="12" customHeight="1" thickBot="1">
      <c r="A138" s="447" t="s">
        <v>309</v>
      </c>
      <c r="B138" s="7" t="s">
        <v>399</v>
      </c>
      <c r="C138" s="265"/>
    </row>
    <row r="139" spans="1:3" s="117" customFormat="1" ht="12" customHeight="1" thickBot="1">
      <c r="A139" s="37" t="s">
        <v>22</v>
      </c>
      <c r="B139" s="149" t="s">
        <v>400</v>
      </c>
      <c r="C139" s="307">
        <f>+C140+C141+C142+C143</f>
        <v>0</v>
      </c>
    </row>
    <row r="140" spans="1:3" s="117" customFormat="1" ht="12" customHeight="1">
      <c r="A140" s="437" t="s">
        <v>185</v>
      </c>
      <c r="B140" s="9" t="s">
        <v>401</v>
      </c>
      <c r="C140" s="265"/>
    </row>
    <row r="141" spans="1:3" s="117" customFormat="1" ht="12" customHeight="1">
      <c r="A141" s="437" t="s">
        <v>186</v>
      </c>
      <c r="B141" s="9" t="s">
        <v>402</v>
      </c>
      <c r="C141" s="265"/>
    </row>
    <row r="142" spans="1:3" s="117" customFormat="1" ht="12" customHeight="1">
      <c r="A142" s="437" t="s">
        <v>222</v>
      </c>
      <c r="B142" s="9" t="s">
        <v>403</v>
      </c>
      <c r="C142" s="265"/>
    </row>
    <row r="143" spans="1:3" ht="12.75" customHeight="1" thickBot="1">
      <c r="A143" s="437" t="s">
        <v>311</v>
      </c>
      <c r="B143" s="9" t="s">
        <v>404</v>
      </c>
      <c r="C143" s="265"/>
    </row>
    <row r="144" spans="1:3" ht="12" customHeight="1" thickBot="1">
      <c r="A144" s="37" t="s">
        <v>23</v>
      </c>
      <c r="B144" s="149" t="s">
        <v>405</v>
      </c>
      <c r="C144" s="431">
        <f>+C125+C129+C134+C139</f>
        <v>0</v>
      </c>
    </row>
    <row r="145" spans="1:3" ht="15" customHeight="1" thickBot="1">
      <c r="A145" s="449" t="s">
        <v>24</v>
      </c>
      <c r="B145" s="381" t="s">
        <v>406</v>
      </c>
      <c r="C145" s="431">
        <f>+C124+C144</f>
        <v>0</v>
      </c>
    </row>
    <row r="146" spans="1:3" ht="13.5" thickBot="1">
      <c r="A146" s="389"/>
      <c r="B146" s="390"/>
      <c r="C146" s="391"/>
    </row>
    <row r="147" spans="1:3" ht="15" customHeight="1" thickBot="1">
      <c r="A147" s="260" t="s">
        <v>210</v>
      </c>
      <c r="B147" s="261"/>
      <c r="C147" s="146"/>
    </row>
    <row r="148" spans="1:3" ht="14.25" customHeight="1" thickBot="1">
      <c r="A148" s="260" t="s">
        <v>211</v>
      </c>
      <c r="B148" s="261"/>
      <c r="C148" s="146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87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G164"/>
  <sheetViews>
    <sheetView view="pageBreakPreview" zoomScale="130" zoomScaleNormal="120" zoomScaleSheetLayoutView="130" zoomScalePageLayoutView="0" workbookViewId="0" topLeftCell="A1">
      <selection activeCell="E121" sqref="E121"/>
    </sheetView>
  </sheetViews>
  <sheetFormatPr defaultColWidth="9.00390625" defaultRowHeight="12.75"/>
  <cols>
    <col min="1" max="1" width="9.00390625" style="384" customWidth="1"/>
    <col min="2" max="2" width="75.875" style="384" customWidth="1"/>
    <col min="3" max="3" width="15.50390625" style="385" customWidth="1"/>
    <col min="4" max="5" width="15.50390625" style="384" customWidth="1"/>
    <col min="6" max="6" width="9.00390625" style="44" customWidth="1"/>
    <col min="7" max="16384" width="9.375" style="44" customWidth="1"/>
  </cols>
  <sheetData>
    <row r="1" spans="1:5" ht="15.75" customHeight="1">
      <c r="A1" s="637" t="s">
        <v>12</v>
      </c>
      <c r="B1" s="637"/>
      <c r="C1" s="637"/>
      <c r="D1" s="637"/>
      <c r="E1" s="637"/>
    </row>
    <row r="2" spans="1:5" ht="15.75" customHeight="1" thickBot="1">
      <c r="A2" s="635" t="s">
        <v>156</v>
      </c>
      <c r="B2" s="635"/>
      <c r="D2" s="166"/>
      <c r="E2" s="308" t="s">
        <v>221</v>
      </c>
    </row>
    <row r="3" spans="1:5" ht="37.5" customHeight="1" thickBot="1">
      <c r="A3" s="23" t="s">
        <v>70</v>
      </c>
      <c r="B3" s="24" t="s">
        <v>14</v>
      </c>
      <c r="C3" s="24" t="s">
        <v>525</v>
      </c>
      <c r="D3" s="407" t="s">
        <v>524</v>
      </c>
      <c r="E3" s="188" t="s">
        <v>513</v>
      </c>
    </row>
    <row r="4" spans="1:5" s="46" customFormat="1" ht="12" customHeight="1" thickBot="1">
      <c r="A4" s="37">
        <v>1</v>
      </c>
      <c r="B4" s="38">
        <v>2</v>
      </c>
      <c r="C4" s="38">
        <v>3</v>
      </c>
      <c r="D4" s="38">
        <v>4</v>
      </c>
      <c r="E4" s="453">
        <v>5</v>
      </c>
    </row>
    <row r="5" spans="1:5" s="1" customFormat="1" ht="12" customHeight="1" thickBot="1">
      <c r="A5" s="20" t="s">
        <v>15</v>
      </c>
      <c r="B5" s="21" t="s">
        <v>251</v>
      </c>
      <c r="C5" s="399">
        <f>+C6+C7+C8+C9+C10+C11</f>
        <v>22059</v>
      </c>
      <c r="D5" s="399">
        <f>+D6+D7+D8+D9+D10+D11</f>
        <v>17673</v>
      </c>
      <c r="E5" s="264">
        <f>+E6+E7+E8+E9+E10+E11</f>
        <v>7618</v>
      </c>
    </row>
    <row r="6" spans="1:5" s="1" customFormat="1" ht="12" customHeight="1">
      <c r="A6" s="15" t="s">
        <v>100</v>
      </c>
      <c r="B6" s="419" t="s">
        <v>252</v>
      </c>
      <c r="C6" s="401">
        <v>10777</v>
      </c>
      <c r="D6" s="401">
        <v>4781</v>
      </c>
      <c r="E6" s="266">
        <v>1829</v>
      </c>
    </row>
    <row r="7" spans="1:5" s="1" customFormat="1" ht="12" customHeight="1">
      <c r="A7" s="14" t="s">
        <v>101</v>
      </c>
      <c r="B7" s="420" t="s">
        <v>253</v>
      </c>
      <c r="C7" s="400">
        <v>2550</v>
      </c>
      <c r="D7" s="400"/>
      <c r="E7" s="265"/>
    </row>
    <row r="8" spans="1:5" s="1" customFormat="1" ht="12" customHeight="1">
      <c r="A8" s="14" t="s">
        <v>102</v>
      </c>
      <c r="B8" s="420" t="s">
        <v>254</v>
      </c>
      <c r="C8" s="400">
        <v>994</v>
      </c>
      <c r="D8" s="400">
        <v>4800</v>
      </c>
      <c r="E8" s="265">
        <v>4799</v>
      </c>
    </row>
    <row r="9" spans="1:5" s="1" customFormat="1" ht="12" customHeight="1">
      <c r="A9" s="14" t="s">
        <v>103</v>
      </c>
      <c r="B9" s="420" t="s">
        <v>255</v>
      </c>
      <c r="C9" s="400">
        <v>1011</v>
      </c>
      <c r="D9" s="400">
        <v>1000</v>
      </c>
      <c r="E9" s="265">
        <v>990</v>
      </c>
    </row>
    <row r="10" spans="1:5" s="1" customFormat="1" ht="12" customHeight="1">
      <c r="A10" s="14" t="s">
        <v>152</v>
      </c>
      <c r="B10" s="420" t="s">
        <v>256</v>
      </c>
      <c r="C10" s="475">
        <v>3227</v>
      </c>
      <c r="D10" s="475">
        <v>2648</v>
      </c>
      <c r="E10" s="265"/>
    </row>
    <row r="11" spans="1:5" s="1" customFormat="1" ht="12" customHeight="1" thickBot="1">
      <c r="A11" s="16" t="s">
        <v>104</v>
      </c>
      <c r="B11" s="295" t="s">
        <v>257</v>
      </c>
      <c r="C11" s="476">
        <v>3500</v>
      </c>
      <c r="D11" s="476">
        <v>4444</v>
      </c>
      <c r="E11" s="265"/>
    </row>
    <row r="12" spans="1:5" s="1" customFormat="1" ht="12" customHeight="1" thickBot="1">
      <c r="A12" s="20" t="s">
        <v>16</v>
      </c>
      <c r="B12" s="293" t="s">
        <v>258</v>
      </c>
      <c r="C12" s="399">
        <f>+C13+C14+C15+C16+C17</f>
        <v>4186</v>
      </c>
      <c r="D12" s="399">
        <f>+D13+D14+D15+D16+D17</f>
        <v>0</v>
      </c>
      <c r="E12" s="264">
        <f>+E13+E14+E15+E16+E17</f>
        <v>0</v>
      </c>
    </row>
    <row r="13" spans="1:5" s="1" customFormat="1" ht="12" customHeight="1">
      <c r="A13" s="15" t="s">
        <v>106</v>
      </c>
      <c r="B13" s="419" t="s">
        <v>259</v>
      </c>
      <c r="C13" s="401"/>
      <c r="D13" s="401"/>
      <c r="E13" s="266"/>
    </row>
    <row r="14" spans="1:5" s="1" customFormat="1" ht="12" customHeight="1">
      <c r="A14" s="14" t="s">
        <v>107</v>
      </c>
      <c r="B14" s="420" t="s">
        <v>260</v>
      </c>
      <c r="C14" s="400"/>
      <c r="D14" s="400"/>
      <c r="E14" s="265"/>
    </row>
    <row r="15" spans="1:5" s="1" customFormat="1" ht="12" customHeight="1">
      <c r="A15" s="14" t="s">
        <v>108</v>
      </c>
      <c r="B15" s="420" t="s">
        <v>461</v>
      </c>
      <c r="C15" s="400"/>
      <c r="D15" s="400"/>
      <c r="E15" s="265"/>
    </row>
    <row r="16" spans="1:5" s="1" customFormat="1" ht="12" customHeight="1">
      <c r="A16" s="14" t="s">
        <v>109</v>
      </c>
      <c r="B16" s="420" t="s">
        <v>462</v>
      </c>
      <c r="C16" s="400"/>
      <c r="D16" s="400"/>
      <c r="E16" s="265"/>
    </row>
    <row r="17" spans="1:5" s="1" customFormat="1" ht="12" customHeight="1">
      <c r="A17" s="14" t="s">
        <v>110</v>
      </c>
      <c r="B17" s="420" t="s">
        <v>261</v>
      </c>
      <c r="C17" s="400">
        <v>4186</v>
      </c>
      <c r="D17" s="400"/>
      <c r="E17" s="265"/>
    </row>
    <row r="18" spans="1:5" s="1" customFormat="1" ht="12" customHeight="1" thickBot="1">
      <c r="A18" s="16" t="s">
        <v>119</v>
      </c>
      <c r="B18" s="295" t="s">
        <v>262</v>
      </c>
      <c r="C18" s="402"/>
      <c r="D18" s="402"/>
      <c r="E18" s="267"/>
    </row>
    <row r="19" spans="1:5" s="1" customFormat="1" ht="12" customHeight="1" thickBot="1">
      <c r="A19" s="20" t="s">
        <v>17</v>
      </c>
      <c r="B19" s="21" t="s">
        <v>263</v>
      </c>
      <c r="C19" s="399">
        <f>+C20+C21+C22+C23+C24</f>
        <v>10539</v>
      </c>
      <c r="D19" s="399">
        <f>+D20+D21+D22+D23+D24</f>
        <v>16360</v>
      </c>
      <c r="E19" s="264">
        <f>+E20+E21+E22+E23+E24</f>
        <v>9375</v>
      </c>
    </row>
    <row r="20" spans="1:5" s="1" customFormat="1" ht="12" customHeight="1">
      <c r="A20" s="15" t="s">
        <v>89</v>
      </c>
      <c r="B20" s="419" t="s">
        <v>526</v>
      </c>
      <c r="C20" s="401"/>
      <c r="D20" s="401">
        <v>6360</v>
      </c>
      <c r="E20" s="266">
        <v>9375</v>
      </c>
    </row>
    <row r="21" spans="1:5" s="1" customFormat="1" ht="12" customHeight="1">
      <c r="A21" s="14" t="s">
        <v>90</v>
      </c>
      <c r="B21" s="419" t="s">
        <v>527</v>
      </c>
      <c r="C21" s="400"/>
      <c r="D21" s="400">
        <v>10000</v>
      </c>
      <c r="E21" s="265"/>
    </row>
    <row r="22" spans="1:5" s="1" customFormat="1" ht="12" customHeight="1">
      <c r="A22" s="14" t="s">
        <v>91</v>
      </c>
      <c r="B22" s="420" t="s">
        <v>463</v>
      </c>
      <c r="C22" s="400"/>
      <c r="D22" s="400"/>
      <c r="E22" s="265"/>
    </row>
    <row r="23" spans="1:5" s="1" customFormat="1" ht="12" customHeight="1">
      <c r="A23" s="14" t="s">
        <v>92</v>
      </c>
      <c r="B23" s="420" t="s">
        <v>464</v>
      </c>
      <c r="C23" s="400"/>
      <c r="D23" s="400"/>
      <c r="E23" s="265"/>
    </row>
    <row r="24" spans="1:5" s="1" customFormat="1" ht="12" customHeight="1">
      <c r="A24" s="14" t="s">
        <v>175</v>
      </c>
      <c r="B24" s="420" t="s">
        <v>266</v>
      </c>
      <c r="C24" s="400">
        <v>10539</v>
      </c>
      <c r="D24" s="400"/>
      <c r="E24" s="265"/>
    </row>
    <row r="25" spans="1:5" s="1" customFormat="1" ht="12" customHeight="1" thickBot="1">
      <c r="A25" s="16" t="s">
        <v>176</v>
      </c>
      <c r="B25" s="295" t="s">
        <v>267</v>
      </c>
      <c r="C25" s="402"/>
      <c r="D25" s="402"/>
      <c r="E25" s="267"/>
    </row>
    <row r="26" spans="1:5" s="1" customFormat="1" ht="12" customHeight="1" thickBot="1">
      <c r="A26" s="20" t="s">
        <v>177</v>
      </c>
      <c r="B26" s="21" t="s">
        <v>268</v>
      </c>
      <c r="C26" s="406">
        <f>+C27+C30+C31+C32</f>
        <v>23616</v>
      </c>
      <c r="D26" s="406">
        <f>+D27+D30+D31+D32</f>
        <v>25074</v>
      </c>
      <c r="E26" s="450">
        <f>+E27+E30+E31+E32</f>
        <v>25270</v>
      </c>
    </row>
    <row r="27" spans="1:5" s="1" customFormat="1" ht="12" customHeight="1">
      <c r="A27" s="15" t="s">
        <v>269</v>
      </c>
      <c r="B27" s="419" t="s">
        <v>275</v>
      </c>
      <c r="C27" s="452">
        <v>20238</v>
      </c>
      <c r="D27" s="452">
        <v>22189</v>
      </c>
      <c r="E27" s="451">
        <f>+E28+E29</f>
        <v>22385</v>
      </c>
    </row>
    <row r="28" spans="1:5" s="1" customFormat="1" ht="12" customHeight="1">
      <c r="A28" s="14" t="s">
        <v>270</v>
      </c>
      <c r="B28" s="420" t="s">
        <v>276</v>
      </c>
      <c r="C28" s="400">
        <v>1598</v>
      </c>
      <c r="D28" s="400">
        <v>1502</v>
      </c>
      <c r="E28" s="265">
        <v>1502</v>
      </c>
    </row>
    <row r="29" spans="1:5" s="1" customFormat="1" ht="12" customHeight="1">
      <c r="A29" s="14" t="s">
        <v>271</v>
      </c>
      <c r="B29" s="420" t="s">
        <v>277</v>
      </c>
      <c r="C29" s="400">
        <v>18640</v>
      </c>
      <c r="D29" s="400">
        <v>20687</v>
      </c>
      <c r="E29" s="265">
        <v>20883</v>
      </c>
    </row>
    <row r="30" spans="1:5" s="1" customFormat="1" ht="12" customHeight="1">
      <c r="A30" s="14" t="s">
        <v>272</v>
      </c>
      <c r="B30" s="420" t="s">
        <v>278</v>
      </c>
      <c r="C30" s="400">
        <v>2802</v>
      </c>
      <c r="D30" s="400">
        <v>2658</v>
      </c>
      <c r="E30" s="265">
        <v>2659</v>
      </c>
    </row>
    <row r="31" spans="1:5" s="1" customFormat="1" ht="12" customHeight="1">
      <c r="A31" s="14" t="s">
        <v>273</v>
      </c>
      <c r="B31" s="420" t="s">
        <v>279</v>
      </c>
      <c r="C31" s="400">
        <v>136</v>
      </c>
      <c r="D31" s="400">
        <v>227</v>
      </c>
      <c r="E31" s="265">
        <v>226</v>
      </c>
    </row>
    <row r="32" spans="1:5" s="1" customFormat="1" ht="12" customHeight="1" thickBot="1">
      <c r="A32" s="16" t="s">
        <v>274</v>
      </c>
      <c r="B32" s="295" t="s">
        <v>280</v>
      </c>
      <c r="C32" s="402">
        <v>440</v>
      </c>
      <c r="D32" s="402"/>
      <c r="E32" s="267"/>
    </row>
    <row r="33" spans="1:5" s="1" customFormat="1" ht="12" customHeight="1" thickBot="1">
      <c r="A33" s="20" t="s">
        <v>19</v>
      </c>
      <c r="B33" s="21" t="s">
        <v>281</v>
      </c>
      <c r="C33" s="399">
        <f>SUM(C34:C43)</f>
        <v>5440</v>
      </c>
      <c r="D33" s="399">
        <f>SUM(D34:D43)</f>
        <v>5088</v>
      </c>
      <c r="E33" s="264">
        <f>SUM(E34:E43)</f>
        <v>5099</v>
      </c>
    </row>
    <row r="34" spans="1:5" s="1" customFormat="1" ht="12" customHeight="1">
      <c r="A34" s="15" t="s">
        <v>93</v>
      </c>
      <c r="B34" s="419" t="s">
        <v>284</v>
      </c>
      <c r="C34" s="401"/>
      <c r="D34" s="401"/>
      <c r="E34" s="266"/>
    </row>
    <row r="35" spans="1:5" s="1" customFormat="1" ht="12" customHeight="1">
      <c r="A35" s="14" t="s">
        <v>94</v>
      </c>
      <c r="B35" s="420" t="s">
        <v>285</v>
      </c>
      <c r="C35" s="400">
        <v>135</v>
      </c>
      <c r="D35" s="400"/>
      <c r="E35" s="265"/>
    </row>
    <row r="36" spans="1:5" s="1" customFormat="1" ht="12" customHeight="1">
      <c r="A36" s="14" t="s">
        <v>95</v>
      </c>
      <c r="B36" s="420" t="s">
        <v>286</v>
      </c>
      <c r="C36" s="400">
        <v>658</v>
      </c>
      <c r="D36" s="400">
        <v>716</v>
      </c>
      <c r="E36" s="265">
        <v>707</v>
      </c>
    </row>
    <row r="37" spans="1:5" s="1" customFormat="1" ht="12" customHeight="1">
      <c r="A37" s="14" t="s">
        <v>179</v>
      </c>
      <c r="B37" s="420" t="s">
        <v>287</v>
      </c>
      <c r="C37" s="400">
        <v>2089</v>
      </c>
      <c r="D37" s="400">
        <v>983</v>
      </c>
      <c r="E37" s="265">
        <v>1058</v>
      </c>
    </row>
    <row r="38" spans="1:5" s="1" customFormat="1" ht="12" customHeight="1">
      <c r="A38" s="14" t="s">
        <v>180</v>
      </c>
      <c r="B38" s="420" t="s">
        <v>288</v>
      </c>
      <c r="C38" s="400">
        <v>2079</v>
      </c>
      <c r="D38" s="400">
        <v>2181</v>
      </c>
      <c r="E38" s="265">
        <v>2994</v>
      </c>
    </row>
    <row r="39" spans="1:5" s="1" customFormat="1" ht="12" customHeight="1">
      <c r="A39" s="14" t="s">
        <v>181</v>
      </c>
      <c r="B39" s="420" t="s">
        <v>289</v>
      </c>
      <c r="C39" s="400"/>
      <c r="D39" s="400"/>
      <c r="E39" s="265"/>
    </row>
    <row r="40" spans="1:5" s="1" customFormat="1" ht="12" customHeight="1">
      <c r="A40" s="14" t="s">
        <v>182</v>
      </c>
      <c r="B40" s="420" t="s">
        <v>290</v>
      </c>
      <c r="C40" s="400"/>
      <c r="D40" s="400"/>
      <c r="E40" s="265"/>
    </row>
    <row r="41" spans="1:5" s="1" customFormat="1" ht="12" customHeight="1">
      <c r="A41" s="14" t="s">
        <v>183</v>
      </c>
      <c r="B41" s="420" t="s">
        <v>291</v>
      </c>
      <c r="C41" s="400">
        <v>479</v>
      </c>
      <c r="D41" s="400">
        <v>216</v>
      </c>
      <c r="E41" s="265">
        <v>210</v>
      </c>
    </row>
    <row r="42" spans="1:5" s="1" customFormat="1" ht="12" customHeight="1">
      <c r="A42" s="14" t="s">
        <v>282</v>
      </c>
      <c r="B42" s="420" t="s">
        <v>292</v>
      </c>
      <c r="C42" s="403"/>
      <c r="D42" s="403"/>
      <c r="E42" s="268"/>
    </row>
    <row r="43" spans="1:5" s="1" customFormat="1" ht="12" customHeight="1" thickBot="1">
      <c r="A43" s="16" t="s">
        <v>283</v>
      </c>
      <c r="B43" s="295" t="s">
        <v>293</v>
      </c>
      <c r="C43" s="404"/>
      <c r="D43" s="404">
        <v>992</v>
      </c>
      <c r="E43" s="269">
        <v>130</v>
      </c>
    </row>
    <row r="44" spans="1:5" s="1" customFormat="1" ht="12" customHeight="1" thickBot="1">
      <c r="A44" s="20" t="s">
        <v>20</v>
      </c>
      <c r="B44" s="21" t="s">
        <v>294</v>
      </c>
      <c r="C44" s="399">
        <f>SUM(C45:C49)</f>
        <v>63</v>
      </c>
      <c r="D44" s="399">
        <f>SUM(D45:D49)</f>
        <v>0</v>
      </c>
      <c r="E44" s="264">
        <f>SUM(E45:E49)</f>
        <v>0</v>
      </c>
    </row>
    <row r="45" spans="1:5" s="1" customFormat="1" ht="12" customHeight="1">
      <c r="A45" s="15" t="s">
        <v>96</v>
      </c>
      <c r="B45" s="419" t="s">
        <v>298</v>
      </c>
      <c r="C45" s="456">
        <v>63</v>
      </c>
      <c r="D45" s="456"/>
      <c r="E45" s="291"/>
    </row>
    <row r="46" spans="1:5" s="1" customFormat="1" ht="12" customHeight="1">
      <c r="A46" s="14" t="s">
        <v>97</v>
      </c>
      <c r="B46" s="420" t="s">
        <v>299</v>
      </c>
      <c r="C46" s="403"/>
      <c r="D46" s="403"/>
      <c r="E46" s="268"/>
    </row>
    <row r="47" spans="1:5" s="1" customFormat="1" ht="12" customHeight="1">
      <c r="A47" s="14" t="s">
        <v>295</v>
      </c>
      <c r="B47" s="420" t="s">
        <v>300</v>
      </c>
      <c r="C47" s="403"/>
      <c r="D47" s="403"/>
      <c r="E47" s="268"/>
    </row>
    <row r="48" spans="1:5" s="1" customFormat="1" ht="12" customHeight="1">
      <c r="A48" s="14" t="s">
        <v>296</v>
      </c>
      <c r="B48" s="420" t="s">
        <v>301</v>
      </c>
      <c r="C48" s="403"/>
      <c r="D48" s="403"/>
      <c r="E48" s="268"/>
    </row>
    <row r="49" spans="1:5" s="1" customFormat="1" ht="12" customHeight="1" thickBot="1">
      <c r="A49" s="16" t="s">
        <v>297</v>
      </c>
      <c r="B49" s="295" t="s">
        <v>302</v>
      </c>
      <c r="C49" s="404"/>
      <c r="D49" s="404"/>
      <c r="E49" s="269"/>
    </row>
    <row r="50" spans="1:5" s="1" customFormat="1" ht="12" customHeight="1" thickBot="1">
      <c r="A50" s="20" t="s">
        <v>184</v>
      </c>
      <c r="B50" s="21" t="s">
        <v>303</v>
      </c>
      <c r="C50" s="399">
        <f>SUM(C51:C53)</f>
        <v>60</v>
      </c>
      <c r="D50" s="399">
        <f>SUM(D51:D53)</f>
        <v>200</v>
      </c>
      <c r="E50" s="264">
        <f>SUM(E51:E53)</f>
        <v>0</v>
      </c>
    </row>
    <row r="51" spans="1:5" s="1" customFormat="1" ht="12" customHeight="1">
      <c r="A51" s="15" t="s">
        <v>98</v>
      </c>
      <c r="B51" s="419" t="s">
        <v>304</v>
      </c>
      <c r="C51" s="401"/>
      <c r="D51" s="401"/>
      <c r="E51" s="266"/>
    </row>
    <row r="52" spans="1:5" s="1" customFormat="1" ht="12" customHeight="1">
      <c r="A52" s="14" t="s">
        <v>99</v>
      </c>
      <c r="B52" s="420" t="s">
        <v>465</v>
      </c>
      <c r="C52" s="400"/>
      <c r="D52" s="400"/>
      <c r="E52" s="265"/>
    </row>
    <row r="53" spans="1:5" s="1" customFormat="1" ht="12" customHeight="1">
      <c r="A53" s="14" t="s">
        <v>308</v>
      </c>
      <c r="B53" s="420" t="s">
        <v>306</v>
      </c>
      <c r="C53" s="400">
        <v>60</v>
      </c>
      <c r="D53" s="400">
        <v>200</v>
      </c>
      <c r="E53" s="265"/>
    </row>
    <row r="54" spans="1:5" s="1" customFormat="1" ht="12" customHeight="1" thickBot="1">
      <c r="A54" s="16" t="s">
        <v>309</v>
      </c>
      <c r="B54" s="295" t="s">
        <v>307</v>
      </c>
      <c r="C54" s="402"/>
      <c r="D54" s="402"/>
      <c r="E54" s="267"/>
    </row>
    <row r="55" spans="1:5" s="1" customFormat="1" ht="12" customHeight="1" thickBot="1">
      <c r="A55" s="20" t="s">
        <v>22</v>
      </c>
      <c r="B55" s="293" t="s">
        <v>310</v>
      </c>
      <c r="C55" s="399">
        <f>SUM(C56:C58)</f>
        <v>23453</v>
      </c>
      <c r="D55" s="399">
        <f>SUM(D56:D58)</f>
        <v>15672</v>
      </c>
      <c r="E55" s="264">
        <f>SUM(E56:E58)</f>
        <v>0</v>
      </c>
    </row>
    <row r="56" spans="1:5" s="1" customFormat="1" ht="12" customHeight="1">
      <c r="A56" s="14" t="s">
        <v>185</v>
      </c>
      <c r="B56" s="419" t="s">
        <v>312</v>
      </c>
      <c r="C56" s="403"/>
      <c r="D56" s="403"/>
      <c r="E56" s="268"/>
    </row>
    <row r="57" spans="1:5" s="1" customFormat="1" ht="12" customHeight="1">
      <c r="A57" s="14" t="s">
        <v>186</v>
      </c>
      <c r="B57" s="420" t="s">
        <v>466</v>
      </c>
      <c r="C57" s="403"/>
      <c r="D57" s="403"/>
      <c r="E57" s="268"/>
    </row>
    <row r="58" spans="1:5" s="1" customFormat="1" ht="12" customHeight="1">
      <c r="A58" s="14" t="s">
        <v>222</v>
      </c>
      <c r="B58" s="420" t="s">
        <v>313</v>
      </c>
      <c r="C58" s="403">
        <v>23453</v>
      </c>
      <c r="D58" s="403">
        <v>15672</v>
      </c>
      <c r="E58" s="268"/>
    </row>
    <row r="59" spans="1:5" s="1" customFormat="1" ht="12" customHeight="1" thickBot="1">
      <c r="A59" s="14" t="s">
        <v>311</v>
      </c>
      <c r="B59" s="295" t="s">
        <v>314</v>
      </c>
      <c r="C59" s="403"/>
      <c r="D59" s="403"/>
      <c r="E59" s="268"/>
    </row>
    <row r="60" spans="1:5" s="1" customFormat="1" ht="12" customHeight="1" thickBot="1">
      <c r="A60" s="20" t="s">
        <v>23</v>
      </c>
      <c r="B60" s="21" t="s">
        <v>315</v>
      </c>
      <c r="C60" s="406">
        <f>+C5+C12+C19+C26+C33+C44+C50+C55</f>
        <v>89416</v>
      </c>
      <c r="D60" s="406">
        <f>+D5+D12+D19+D26+D33+D44+D50+D55</f>
        <v>80067</v>
      </c>
      <c r="E60" s="450">
        <f>+E5+E12+E19+E26+E33+E44+E50+E55</f>
        <v>47362</v>
      </c>
    </row>
    <row r="61" spans="1:5" s="1" customFormat="1" ht="12" customHeight="1" thickBot="1">
      <c r="A61" s="457" t="s">
        <v>316</v>
      </c>
      <c r="B61" s="293" t="s">
        <v>317</v>
      </c>
      <c r="C61" s="399">
        <f>SUM(C62:C64)</f>
        <v>3000</v>
      </c>
      <c r="D61" s="399">
        <f>SUM(D62:D64)</f>
        <v>3000</v>
      </c>
      <c r="E61" s="264">
        <f>SUM(E62:E64)</f>
        <v>26298</v>
      </c>
    </row>
    <row r="62" spans="1:5" s="1" customFormat="1" ht="12" customHeight="1">
      <c r="A62" s="14" t="s">
        <v>350</v>
      </c>
      <c r="B62" s="419" t="s">
        <v>318</v>
      </c>
      <c r="C62" s="403">
        <v>3000</v>
      </c>
      <c r="D62" s="403">
        <v>3000</v>
      </c>
      <c r="E62" s="268">
        <v>26298</v>
      </c>
    </row>
    <row r="63" spans="1:5" s="1" customFormat="1" ht="12" customHeight="1">
      <c r="A63" s="14" t="s">
        <v>359</v>
      </c>
      <c r="B63" s="420" t="s">
        <v>319</v>
      </c>
      <c r="C63" s="403"/>
      <c r="D63" s="403"/>
      <c r="E63" s="268"/>
    </row>
    <row r="64" spans="1:5" s="1" customFormat="1" ht="12" customHeight="1" thickBot="1">
      <c r="A64" s="14" t="s">
        <v>360</v>
      </c>
      <c r="B64" s="490" t="s">
        <v>474</v>
      </c>
      <c r="C64" s="403"/>
      <c r="D64" s="403"/>
      <c r="E64" s="268"/>
    </row>
    <row r="65" spans="1:5" s="1" customFormat="1" ht="12" customHeight="1" thickBot="1">
      <c r="A65" s="457" t="s">
        <v>321</v>
      </c>
      <c r="B65" s="293" t="s">
        <v>322</v>
      </c>
      <c r="C65" s="399">
        <f>SUM(C66:C69)</f>
        <v>0</v>
      </c>
      <c r="D65" s="399">
        <f>SUM(D66:D69)</f>
        <v>0</v>
      </c>
      <c r="E65" s="264">
        <f>SUM(E66:E69)</f>
        <v>0</v>
      </c>
    </row>
    <row r="66" spans="1:5" s="1" customFormat="1" ht="12" customHeight="1">
      <c r="A66" s="14" t="s">
        <v>153</v>
      </c>
      <c r="B66" s="419" t="s">
        <v>323</v>
      </c>
      <c r="C66" s="403"/>
      <c r="D66" s="403"/>
      <c r="E66" s="268"/>
    </row>
    <row r="67" spans="1:5" s="1" customFormat="1" ht="12" customHeight="1">
      <c r="A67" s="14" t="s">
        <v>154</v>
      </c>
      <c r="B67" s="420" t="s">
        <v>324</v>
      </c>
      <c r="C67" s="403"/>
      <c r="D67" s="403"/>
      <c r="E67" s="268"/>
    </row>
    <row r="68" spans="1:5" s="1" customFormat="1" ht="12" customHeight="1">
      <c r="A68" s="14" t="s">
        <v>351</v>
      </c>
      <c r="B68" s="420" t="s">
        <v>325</v>
      </c>
      <c r="C68" s="403"/>
      <c r="D68" s="403"/>
      <c r="E68" s="268"/>
    </row>
    <row r="69" spans="1:7" s="1" customFormat="1" ht="17.25" customHeight="1" thickBot="1">
      <c r="A69" s="14" t="s">
        <v>352</v>
      </c>
      <c r="B69" s="295" t="s">
        <v>326</v>
      </c>
      <c r="C69" s="403"/>
      <c r="D69" s="403"/>
      <c r="E69" s="268"/>
      <c r="G69" s="47"/>
    </row>
    <row r="70" spans="1:5" s="1" customFormat="1" ht="12" customHeight="1" thickBot="1">
      <c r="A70" s="457" t="s">
        <v>327</v>
      </c>
      <c r="B70" s="293" t="s">
        <v>328</v>
      </c>
      <c r="C70" s="399">
        <f>SUM(C71:C72)</f>
        <v>12829</v>
      </c>
      <c r="D70" s="399">
        <f>SUM(D71:D72)</f>
        <v>15455</v>
      </c>
      <c r="E70" s="264">
        <f>SUM(E71:E72)</f>
        <v>11629</v>
      </c>
    </row>
    <row r="71" spans="1:5" s="1" customFormat="1" ht="12" customHeight="1">
      <c r="A71" s="14" t="s">
        <v>353</v>
      </c>
      <c r="B71" s="419" t="s">
        <v>329</v>
      </c>
      <c r="C71" s="403">
        <v>12829</v>
      </c>
      <c r="D71" s="403">
        <v>15455</v>
      </c>
      <c r="E71" s="268">
        <v>11629</v>
      </c>
    </row>
    <row r="72" spans="1:5" s="1" customFormat="1" ht="12" customHeight="1" thickBot="1">
      <c r="A72" s="14" t="s">
        <v>354</v>
      </c>
      <c r="B72" s="295" t="s">
        <v>330</v>
      </c>
      <c r="C72" s="403"/>
      <c r="D72" s="403"/>
      <c r="E72" s="268"/>
    </row>
    <row r="73" spans="1:5" s="1" customFormat="1" ht="12" customHeight="1" thickBot="1">
      <c r="A73" s="457" t="s">
        <v>331</v>
      </c>
      <c r="B73" s="293" t="s">
        <v>332</v>
      </c>
      <c r="C73" s="399">
        <f>SUM(C74:C76)</f>
        <v>0</v>
      </c>
      <c r="D73" s="399">
        <f>SUM(D74:D76)</f>
        <v>0</v>
      </c>
      <c r="E73" s="264">
        <f>SUM(E74:E76)</f>
        <v>0</v>
      </c>
    </row>
    <row r="74" spans="1:5" s="1" customFormat="1" ht="12" customHeight="1">
      <c r="A74" s="14" t="s">
        <v>355</v>
      </c>
      <c r="B74" s="419" t="s">
        <v>333</v>
      </c>
      <c r="C74" s="403"/>
      <c r="D74" s="403"/>
      <c r="E74" s="268"/>
    </row>
    <row r="75" spans="1:5" s="1" customFormat="1" ht="12" customHeight="1">
      <c r="A75" s="14" t="s">
        <v>356</v>
      </c>
      <c r="B75" s="420" t="s">
        <v>334</v>
      </c>
      <c r="C75" s="403"/>
      <c r="D75" s="403"/>
      <c r="E75" s="268"/>
    </row>
    <row r="76" spans="1:5" s="1" customFormat="1" ht="12" customHeight="1" thickBot="1">
      <c r="A76" s="14" t="s">
        <v>357</v>
      </c>
      <c r="B76" s="295" t="s">
        <v>335</v>
      </c>
      <c r="C76" s="403"/>
      <c r="D76" s="403"/>
      <c r="E76" s="268"/>
    </row>
    <row r="77" spans="1:5" s="1" customFormat="1" ht="12" customHeight="1" thickBot="1">
      <c r="A77" s="457" t="s">
        <v>336</v>
      </c>
      <c r="B77" s="293" t="s">
        <v>358</v>
      </c>
      <c r="C77" s="399">
        <f>SUM(C78:C81)</f>
        <v>0</v>
      </c>
      <c r="D77" s="399">
        <f>SUM(D78:D81)</f>
        <v>0</v>
      </c>
      <c r="E77" s="264">
        <f>SUM(E78:E81)</f>
        <v>0</v>
      </c>
    </row>
    <row r="78" spans="1:5" s="1" customFormat="1" ht="12" customHeight="1">
      <c r="A78" s="458" t="s">
        <v>337</v>
      </c>
      <c r="B78" s="419" t="s">
        <v>338</v>
      </c>
      <c r="C78" s="403"/>
      <c r="D78" s="403"/>
      <c r="E78" s="268"/>
    </row>
    <row r="79" spans="1:5" s="1" customFormat="1" ht="12" customHeight="1">
      <c r="A79" s="459" t="s">
        <v>339</v>
      </c>
      <c r="B79" s="420" t="s">
        <v>340</v>
      </c>
      <c r="C79" s="403"/>
      <c r="D79" s="403"/>
      <c r="E79" s="268"/>
    </row>
    <row r="80" spans="1:5" s="1" customFormat="1" ht="12" customHeight="1">
      <c r="A80" s="459" t="s">
        <v>341</v>
      </c>
      <c r="B80" s="420" t="s">
        <v>342</v>
      </c>
      <c r="C80" s="403"/>
      <c r="D80" s="403"/>
      <c r="E80" s="268"/>
    </row>
    <row r="81" spans="1:5" s="1" customFormat="1" ht="12" customHeight="1" thickBot="1">
      <c r="A81" s="460" t="s">
        <v>343</v>
      </c>
      <c r="B81" s="295" t="s">
        <v>344</v>
      </c>
      <c r="C81" s="403"/>
      <c r="D81" s="403"/>
      <c r="E81" s="268"/>
    </row>
    <row r="82" spans="1:5" s="1" customFormat="1" ht="12" customHeight="1" thickBot="1">
      <c r="A82" s="457" t="s">
        <v>345</v>
      </c>
      <c r="B82" s="293" t="s">
        <v>346</v>
      </c>
      <c r="C82" s="462"/>
      <c r="D82" s="462"/>
      <c r="E82" s="463"/>
    </row>
    <row r="83" spans="1:5" s="1" customFormat="1" ht="12" customHeight="1" thickBot="1">
      <c r="A83" s="457" t="s">
        <v>347</v>
      </c>
      <c r="B83" s="488" t="s">
        <v>348</v>
      </c>
      <c r="C83" s="406">
        <f>+C61+C65+C70+C73+C77+C82</f>
        <v>15829</v>
      </c>
      <c r="D83" s="406">
        <f>+D61+D65+D70+D73+D77+D82</f>
        <v>18455</v>
      </c>
      <c r="E83" s="450">
        <f>+E61+E65+E70+E73+E77+E82</f>
        <v>37927</v>
      </c>
    </row>
    <row r="84" spans="1:5" s="1" customFormat="1" ht="12" customHeight="1" thickBot="1">
      <c r="A84" s="461" t="s">
        <v>361</v>
      </c>
      <c r="B84" s="489" t="s">
        <v>349</v>
      </c>
      <c r="C84" s="406">
        <f>+C60+C83</f>
        <v>105245</v>
      </c>
      <c r="D84" s="406">
        <f>+D60+D83</f>
        <v>98522</v>
      </c>
      <c r="E84" s="450">
        <f>+E60+E83</f>
        <v>85289</v>
      </c>
    </row>
    <row r="85" spans="1:5" s="1" customFormat="1" ht="12" customHeight="1">
      <c r="A85" s="368"/>
      <c r="B85" s="369"/>
      <c r="C85" s="370"/>
      <c r="D85" s="371"/>
      <c r="E85" s="372"/>
    </row>
    <row r="86" spans="1:5" s="1" customFormat="1" ht="12" customHeight="1">
      <c r="A86" s="637" t="s">
        <v>44</v>
      </c>
      <c r="B86" s="637"/>
      <c r="C86" s="637"/>
      <c r="D86" s="637"/>
      <c r="E86" s="637"/>
    </row>
    <row r="87" spans="1:5" s="1" customFormat="1" ht="12" customHeight="1" thickBot="1">
      <c r="A87" s="639" t="s">
        <v>157</v>
      </c>
      <c r="B87" s="639"/>
      <c r="C87" s="385"/>
      <c r="D87" s="166"/>
      <c r="E87" s="308" t="s">
        <v>221</v>
      </c>
    </row>
    <row r="88" spans="1:6" s="1" customFormat="1" ht="24" customHeight="1" thickBot="1">
      <c r="A88" s="23" t="s">
        <v>13</v>
      </c>
      <c r="B88" s="24" t="s">
        <v>45</v>
      </c>
      <c r="C88" s="24" t="s">
        <v>525</v>
      </c>
      <c r="D88" s="407" t="s">
        <v>524</v>
      </c>
      <c r="E88" s="188" t="s">
        <v>513</v>
      </c>
      <c r="F88" s="173"/>
    </row>
    <row r="89" spans="1:6" s="1" customFormat="1" ht="12" customHeight="1" thickBot="1">
      <c r="A89" s="37">
        <v>1</v>
      </c>
      <c r="B89" s="38">
        <v>2</v>
      </c>
      <c r="C89" s="38">
        <v>3</v>
      </c>
      <c r="D89" s="38">
        <v>4</v>
      </c>
      <c r="E89" s="39">
        <v>5</v>
      </c>
      <c r="F89" s="173"/>
    </row>
    <row r="90" spans="1:6" s="1" customFormat="1" ht="15" customHeight="1" thickBot="1">
      <c r="A90" s="22" t="s">
        <v>15</v>
      </c>
      <c r="B90" s="31" t="s">
        <v>364</v>
      </c>
      <c r="C90" s="491">
        <f>SUM(C91:C95)</f>
        <v>49556</v>
      </c>
      <c r="D90" s="398">
        <f>+D91+D92+D93+D94+D95</f>
        <v>48102</v>
      </c>
      <c r="E90" s="503">
        <f>+E91+E92+E93+E94+E95</f>
        <v>31517</v>
      </c>
      <c r="F90" s="173"/>
    </row>
    <row r="91" spans="1:5" s="1" customFormat="1" ht="12.75" customHeight="1">
      <c r="A91" s="17" t="s">
        <v>100</v>
      </c>
      <c r="B91" s="10" t="s">
        <v>46</v>
      </c>
      <c r="C91" s="492">
        <v>9986</v>
      </c>
      <c r="D91" s="508">
        <v>13764</v>
      </c>
      <c r="E91" s="504">
        <v>7659</v>
      </c>
    </row>
    <row r="92" spans="1:5" ht="16.5" customHeight="1">
      <c r="A92" s="14" t="s">
        <v>101</v>
      </c>
      <c r="B92" s="8" t="s">
        <v>187</v>
      </c>
      <c r="C92" s="493">
        <v>2188</v>
      </c>
      <c r="D92" s="400">
        <v>3122</v>
      </c>
      <c r="E92" s="265">
        <v>2019</v>
      </c>
    </row>
    <row r="93" spans="1:5" ht="15.75">
      <c r="A93" s="14" t="s">
        <v>102</v>
      </c>
      <c r="B93" s="8" t="s">
        <v>143</v>
      </c>
      <c r="C93" s="494">
        <v>21315</v>
      </c>
      <c r="D93" s="402">
        <v>26722</v>
      </c>
      <c r="E93" s="267">
        <v>20239</v>
      </c>
    </row>
    <row r="94" spans="1:5" s="46" customFormat="1" ht="12" customHeight="1">
      <c r="A94" s="14" t="s">
        <v>103</v>
      </c>
      <c r="B94" s="11" t="s">
        <v>188</v>
      </c>
      <c r="C94" s="494">
        <v>3290</v>
      </c>
      <c r="D94" s="402">
        <v>2024</v>
      </c>
      <c r="E94" s="267">
        <v>1600</v>
      </c>
    </row>
    <row r="95" spans="1:5" ht="12" customHeight="1">
      <c r="A95" s="14" t="s">
        <v>114</v>
      </c>
      <c r="B95" s="19" t="s">
        <v>189</v>
      </c>
      <c r="C95" s="494">
        <v>12777</v>
      </c>
      <c r="D95" s="402">
        <v>2470</v>
      </c>
      <c r="E95" s="267"/>
    </row>
    <row r="96" spans="1:5" ht="12" customHeight="1">
      <c r="A96" s="14" t="s">
        <v>104</v>
      </c>
      <c r="B96" s="8" t="s">
        <v>365</v>
      </c>
      <c r="C96" s="494"/>
      <c r="D96" s="402"/>
      <c r="E96" s="267"/>
    </row>
    <row r="97" spans="1:5" ht="12" customHeight="1">
      <c r="A97" s="14" t="s">
        <v>105</v>
      </c>
      <c r="B97" s="167" t="s">
        <v>366</v>
      </c>
      <c r="C97" s="494"/>
      <c r="D97" s="402"/>
      <c r="E97" s="267"/>
    </row>
    <row r="98" spans="1:5" ht="12" customHeight="1">
      <c r="A98" s="14" t="s">
        <v>115</v>
      </c>
      <c r="B98" s="168" t="s">
        <v>367</v>
      </c>
      <c r="C98" s="494"/>
      <c r="D98" s="402"/>
      <c r="E98" s="267"/>
    </row>
    <row r="99" spans="1:5" ht="12" customHeight="1">
      <c r="A99" s="14" t="s">
        <v>116</v>
      </c>
      <c r="B99" s="168" t="s">
        <v>368</v>
      </c>
      <c r="C99" s="494"/>
      <c r="D99" s="402">
        <v>306</v>
      </c>
      <c r="E99" s="267"/>
    </row>
    <row r="100" spans="1:5" ht="12" customHeight="1">
      <c r="A100" s="14" t="s">
        <v>117</v>
      </c>
      <c r="B100" s="167" t="s">
        <v>369</v>
      </c>
      <c r="C100" s="494">
        <v>12097</v>
      </c>
      <c r="D100" s="402"/>
      <c r="E100" s="267"/>
    </row>
    <row r="101" spans="1:5" ht="12" customHeight="1">
      <c r="A101" s="14" t="s">
        <v>118</v>
      </c>
      <c r="B101" s="167" t="s">
        <v>370</v>
      </c>
      <c r="C101" s="494"/>
      <c r="D101" s="402"/>
      <c r="E101" s="267"/>
    </row>
    <row r="102" spans="1:5" ht="12" customHeight="1">
      <c r="A102" s="14" t="s">
        <v>120</v>
      </c>
      <c r="B102" s="168" t="s">
        <v>371</v>
      </c>
      <c r="C102" s="494"/>
      <c r="D102" s="402"/>
      <c r="E102" s="267"/>
    </row>
    <row r="103" spans="1:5" ht="12" customHeight="1">
      <c r="A103" s="13" t="s">
        <v>190</v>
      </c>
      <c r="B103" s="169" t="s">
        <v>372</v>
      </c>
      <c r="C103" s="494"/>
      <c r="D103" s="402"/>
      <c r="E103" s="267"/>
    </row>
    <row r="104" spans="1:5" ht="12" customHeight="1">
      <c r="A104" s="14" t="s">
        <v>362</v>
      </c>
      <c r="B104" s="169" t="s">
        <v>373</v>
      </c>
      <c r="C104" s="494"/>
      <c r="D104" s="402"/>
      <c r="E104" s="267"/>
    </row>
    <row r="105" spans="1:5" ht="12" customHeight="1" thickBot="1">
      <c r="A105" s="18" t="s">
        <v>363</v>
      </c>
      <c r="B105" s="170" t="s">
        <v>374</v>
      </c>
      <c r="C105" s="495">
        <v>680</v>
      </c>
      <c r="D105" s="509">
        <v>2164</v>
      </c>
      <c r="E105" s="505"/>
    </row>
    <row r="106" spans="1:5" ht="12" customHeight="1" thickBot="1">
      <c r="A106" s="20" t="s">
        <v>16</v>
      </c>
      <c r="B106" s="30" t="s">
        <v>375</v>
      </c>
      <c r="C106" s="496">
        <f>+C107+C109+C111</f>
        <v>31654</v>
      </c>
      <c r="D106" s="399">
        <f>+D107+D109+D111</f>
        <v>37963</v>
      </c>
      <c r="E106" s="264">
        <f>+E107+E109+E111</f>
        <v>46802</v>
      </c>
    </row>
    <row r="107" spans="1:5" ht="12" customHeight="1">
      <c r="A107" s="15" t="s">
        <v>106</v>
      </c>
      <c r="B107" s="8" t="s">
        <v>220</v>
      </c>
      <c r="C107" s="497"/>
      <c r="D107" s="401">
        <v>773</v>
      </c>
      <c r="E107" s="266"/>
    </row>
    <row r="108" spans="1:5" ht="12" customHeight="1">
      <c r="A108" s="15" t="s">
        <v>107</v>
      </c>
      <c r="B108" s="12" t="s">
        <v>379</v>
      </c>
      <c r="C108" s="497"/>
      <c r="D108" s="401"/>
      <c r="E108" s="266"/>
    </row>
    <row r="109" spans="1:5" ht="12" customHeight="1">
      <c r="A109" s="15" t="s">
        <v>108</v>
      </c>
      <c r="B109" s="12" t="s">
        <v>191</v>
      </c>
      <c r="C109" s="493">
        <v>30154</v>
      </c>
      <c r="D109" s="400">
        <v>35690</v>
      </c>
      <c r="E109" s="265">
        <v>43802</v>
      </c>
    </row>
    <row r="110" spans="1:5" ht="12" customHeight="1">
      <c r="A110" s="15" t="s">
        <v>109</v>
      </c>
      <c r="B110" s="12" t="s">
        <v>380</v>
      </c>
      <c r="C110" s="498"/>
      <c r="D110" s="400"/>
      <c r="E110" s="265">
        <v>18584</v>
      </c>
    </row>
    <row r="111" spans="1:5" ht="12" customHeight="1">
      <c r="A111" s="15" t="s">
        <v>110</v>
      </c>
      <c r="B111" s="295" t="s">
        <v>223</v>
      </c>
      <c r="C111" s="498">
        <v>1500</v>
      </c>
      <c r="D111" s="400">
        <v>1500</v>
      </c>
      <c r="E111" s="265">
        <v>3000</v>
      </c>
    </row>
    <row r="112" spans="1:5" ht="12" customHeight="1">
      <c r="A112" s="15" t="s">
        <v>119</v>
      </c>
      <c r="B112" s="294" t="s">
        <v>467</v>
      </c>
      <c r="C112" s="498"/>
      <c r="D112" s="400"/>
      <c r="E112" s="265"/>
    </row>
    <row r="113" spans="1:5" ht="15.75">
      <c r="A113" s="15" t="s">
        <v>121</v>
      </c>
      <c r="B113" s="415" t="s">
        <v>385</v>
      </c>
      <c r="C113" s="498"/>
      <c r="D113" s="400"/>
      <c r="E113" s="265"/>
    </row>
    <row r="114" spans="1:5" ht="12" customHeight="1">
      <c r="A114" s="15" t="s">
        <v>192</v>
      </c>
      <c r="B114" s="168" t="s">
        <v>368</v>
      </c>
      <c r="C114" s="498">
        <v>1500</v>
      </c>
      <c r="D114" s="400">
        <v>1500</v>
      </c>
      <c r="E114" s="265">
        <v>3000</v>
      </c>
    </row>
    <row r="115" spans="1:5" ht="12" customHeight="1">
      <c r="A115" s="15" t="s">
        <v>193</v>
      </c>
      <c r="B115" s="168" t="s">
        <v>384</v>
      </c>
      <c r="C115" s="498"/>
      <c r="D115" s="400"/>
      <c r="E115" s="265"/>
    </row>
    <row r="116" spans="1:5" ht="12" customHeight="1">
      <c r="A116" s="15" t="s">
        <v>194</v>
      </c>
      <c r="B116" s="168" t="s">
        <v>383</v>
      </c>
      <c r="C116" s="498"/>
      <c r="D116" s="400"/>
      <c r="E116" s="265"/>
    </row>
    <row r="117" spans="1:5" ht="12" customHeight="1">
      <c r="A117" s="15" t="s">
        <v>376</v>
      </c>
      <c r="B117" s="168" t="s">
        <v>371</v>
      </c>
      <c r="C117" s="498"/>
      <c r="D117" s="400"/>
      <c r="E117" s="265"/>
    </row>
    <row r="118" spans="1:5" ht="12" customHeight="1">
      <c r="A118" s="15" t="s">
        <v>377</v>
      </c>
      <c r="B118" s="168" t="s">
        <v>382</v>
      </c>
      <c r="C118" s="498"/>
      <c r="D118" s="400"/>
      <c r="E118" s="265"/>
    </row>
    <row r="119" spans="1:5" ht="12" customHeight="1" thickBot="1">
      <c r="A119" s="13" t="s">
        <v>378</v>
      </c>
      <c r="B119" s="168" t="s">
        <v>381</v>
      </c>
      <c r="C119" s="499"/>
      <c r="D119" s="402"/>
      <c r="E119" s="267"/>
    </row>
    <row r="120" spans="1:5" ht="12" customHeight="1" thickBot="1">
      <c r="A120" s="20" t="s">
        <v>17</v>
      </c>
      <c r="B120" s="149" t="s">
        <v>386</v>
      </c>
      <c r="C120" s="496">
        <f>+C121+C122</f>
        <v>0</v>
      </c>
      <c r="D120" s="399">
        <f>+D121+D122</f>
        <v>0</v>
      </c>
      <c r="E120" s="264">
        <f>+E121+E122</f>
        <v>6970</v>
      </c>
    </row>
    <row r="121" spans="1:5" ht="12" customHeight="1">
      <c r="A121" s="15" t="s">
        <v>89</v>
      </c>
      <c r="B121" s="9" t="s">
        <v>57</v>
      </c>
      <c r="C121" s="497"/>
      <c r="D121" s="401"/>
      <c r="E121" s="266">
        <v>6470</v>
      </c>
    </row>
    <row r="122" spans="1:5" ht="12" customHeight="1" thickBot="1">
      <c r="A122" s="16" t="s">
        <v>90</v>
      </c>
      <c r="B122" s="12" t="s">
        <v>58</v>
      </c>
      <c r="C122" s="494"/>
      <c r="D122" s="402"/>
      <c r="E122" s="267">
        <v>500</v>
      </c>
    </row>
    <row r="123" spans="1:5" ht="12" customHeight="1" thickBot="1">
      <c r="A123" s="20" t="s">
        <v>18</v>
      </c>
      <c r="B123" s="149" t="s">
        <v>387</v>
      </c>
      <c r="C123" s="496">
        <f>+C90+C106+C120</f>
        <v>81210</v>
      </c>
      <c r="D123" s="399">
        <f>+D90+D106+D120</f>
        <v>86065</v>
      </c>
      <c r="E123" s="264">
        <f>+E90+E106+E120</f>
        <v>85289</v>
      </c>
    </row>
    <row r="124" spans="1:5" ht="12" customHeight="1" thickBot="1">
      <c r="A124" s="20" t="s">
        <v>19</v>
      </c>
      <c r="B124" s="149" t="s">
        <v>388</v>
      </c>
      <c r="C124" s="496">
        <f>+C125+C126+C127</f>
        <v>9206</v>
      </c>
      <c r="D124" s="399">
        <f>+D125+D126+D127</f>
        <v>0</v>
      </c>
      <c r="E124" s="264">
        <f>+E125+E126+E127</f>
        <v>0</v>
      </c>
    </row>
    <row r="125" spans="1:5" ht="12" customHeight="1">
      <c r="A125" s="15" t="s">
        <v>93</v>
      </c>
      <c r="B125" s="9" t="s">
        <v>389</v>
      </c>
      <c r="C125" s="498">
        <v>9206</v>
      </c>
      <c r="D125" s="400"/>
      <c r="E125" s="265"/>
    </row>
    <row r="126" spans="1:5" ht="12" customHeight="1">
      <c r="A126" s="15" t="s">
        <v>94</v>
      </c>
      <c r="B126" s="9" t="s">
        <v>390</v>
      </c>
      <c r="C126" s="498"/>
      <c r="D126" s="400"/>
      <c r="E126" s="265"/>
    </row>
    <row r="127" spans="1:5" ht="12" customHeight="1" thickBot="1">
      <c r="A127" s="13" t="s">
        <v>95</v>
      </c>
      <c r="B127" s="7" t="s">
        <v>391</v>
      </c>
      <c r="C127" s="498"/>
      <c r="D127" s="400"/>
      <c r="E127" s="265"/>
    </row>
    <row r="128" spans="1:5" ht="12" customHeight="1" thickBot="1">
      <c r="A128" s="20" t="s">
        <v>20</v>
      </c>
      <c r="B128" s="149" t="s">
        <v>451</v>
      </c>
      <c r="C128" s="496">
        <f>+C129+C130+C131+C132</f>
        <v>0</v>
      </c>
      <c r="D128" s="399">
        <f>+D129+D130+D131+D132</f>
        <v>0</v>
      </c>
      <c r="E128" s="264">
        <f>+E129+E130+E131+E132</f>
        <v>0</v>
      </c>
    </row>
    <row r="129" spans="1:5" ht="12" customHeight="1">
      <c r="A129" s="15" t="s">
        <v>96</v>
      </c>
      <c r="B129" s="9" t="s">
        <v>392</v>
      </c>
      <c r="C129" s="498"/>
      <c r="D129" s="400"/>
      <c r="E129" s="265"/>
    </row>
    <row r="130" spans="1:5" ht="12" customHeight="1">
      <c r="A130" s="15" t="s">
        <v>97</v>
      </c>
      <c r="B130" s="9" t="s">
        <v>393</v>
      </c>
      <c r="C130" s="498"/>
      <c r="D130" s="400"/>
      <c r="E130" s="265"/>
    </row>
    <row r="131" spans="1:5" ht="12" customHeight="1">
      <c r="A131" s="15" t="s">
        <v>295</v>
      </c>
      <c r="B131" s="9" t="s">
        <v>394</v>
      </c>
      <c r="C131" s="498"/>
      <c r="D131" s="400"/>
      <c r="E131" s="265"/>
    </row>
    <row r="132" spans="1:5" ht="12" customHeight="1" thickBot="1">
      <c r="A132" s="13" t="s">
        <v>296</v>
      </c>
      <c r="B132" s="7" t="s">
        <v>395</v>
      </c>
      <c r="C132" s="498"/>
      <c r="D132" s="400"/>
      <c r="E132" s="265"/>
    </row>
    <row r="133" spans="1:5" ht="12" customHeight="1" thickBot="1">
      <c r="A133" s="20" t="s">
        <v>21</v>
      </c>
      <c r="B133" s="149" t="s">
        <v>396</v>
      </c>
      <c r="C133" s="500">
        <f>+C134+C135+C136+C137</f>
        <v>0</v>
      </c>
      <c r="D133" s="406">
        <f>+D134+D135+D136+D137</f>
        <v>0</v>
      </c>
      <c r="E133" s="450">
        <f>+E134+E135+E136+E137</f>
        <v>0</v>
      </c>
    </row>
    <row r="134" spans="1:5" ht="12" customHeight="1">
      <c r="A134" s="15" t="s">
        <v>98</v>
      </c>
      <c r="B134" s="9" t="s">
        <v>397</v>
      </c>
      <c r="C134" s="498"/>
      <c r="D134" s="400"/>
      <c r="E134" s="265"/>
    </row>
    <row r="135" spans="1:5" ht="12" customHeight="1">
      <c r="A135" s="15" t="s">
        <v>99</v>
      </c>
      <c r="B135" s="9" t="s">
        <v>407</v>
      </c>
      <c r="C135" s="498"/>
      <c r="D135" s="400"/>
      <c r="E135" s="265"/>
    </row>
    <row r="136" spans="1:5" ht="12" customHeight="1">
      <c r="A136" s="15" t="s">
        <v>308</v>
      </c>
      <c r="B136" s="9" t="s">
        <v>398</v>
      </c>
      <c r="C136" s="498"/>
      <c r="D136" s="400"/>
      <c r="E136" s="265"/>
    </row>
    <row r="137" spans="1:5" ht="12" customHeight="1" thickBot="1">
      <c r="A137" s="13" t="s">
        <v>309</v>
      </c>
      <c r="B137" s="7" t="s">
        <v>399</v>
      </c>
      <c r="C137" s="498"/>
      <c r="D137" s="400"/>
      <c r="E137" s="265"/>
    </row>
    <row r="138" spans="1:5" ht="12" customHeight="1" thickBot="1">
      <c r="A138" s="20" t="s">
        <v>22</v>
      </c>
      <c r="B138" s="149" t="s">
        <v>400</v>
      </c>
      <c r="C138" s="501">
        <f>+C139+C140+C141+C142</f>
        <v>0</v>
      </c>
      <c r="D138" s="510">
        <f>+D139+D140+D141+D142</f>
        <v>0</v>
      </c>
      <c r="E138" s="506">
        <f>+E139+E140+E141+E142</f>
        <v>0</v>
      </c>
    </row>
    <row r="139" spans="1:5" ht="12" customHeight="1">
      <c r="A139" s="15" t="s">
        <v>185</v>
      </c>
      <c r="B139" s="9" t="s">
        <v>401</v>
      </c>
      <c r="C139" s="498"/>
      <c r="D139" s="400"/>
      <c r="E139" s="265"/>
    </row>
    <row r="140" spans="1:5" ht="12" customHeight="1">
      <c r="A140" s="15" t="s">
        <v>186</v>
      </c>
      <c r="B140" s="9" t="s">
        <v>402</v>
      </c>
      <c r="C140" s="498"/>
      <c r="D140" s="400"/>
      <c r="E140" s="265"/>
    </row>
    <row r="141" spans="1:5" ht="12" customHeight="1">
      <c r="A141" s="15" t="s">
        <v>222</v>
      </c>
      <c r="B141" s="9" t="s">
        <v>403</v>
      </c>
      <c r="C141" s="498"/>
      <c r="D141" s="400"/>
      <c r="E141" s="265"/>
    </row>
    <row r="142" spans="1:5" ht="12" customHeight="1" thickBot="1">
      <c r="A142" s="15" t="s">
        <v>311</v>
      </c>
      <c r="B142" s="9" t="s">
        <v>404</v>
      </c>
      <c r="C142" s="498"/>
      <c r="D142" s="400"/>
      <c r="E142" s="265"/>
    </row>
    <row r="143" spans="1:5" ht="12" customHeight="1" thickBot="1">
      <c r="A143" s="20" t="s">
        <v>23</v>
      </c>
      <c r="B143" s="149" t="s">
        <v>405</v>
      </c>
      <c r="C143" s="502">
        <f>+C124+C128+C133+C138</f>
        <v>9206</v>
      </c>
      <c r="D143" s="511">
        <f>+D124+D128+D133+D138</f>
        <v>0</v>
      </c>
      <c r="E143" s="507">
        <f>+E124+E128+E133+E138</f>
        <v>0</v>
      </c>
    </row>
    <row r="144" spans="1:5" ht="12" customHeight="1" thickBot="1">
      <c r="A144" s="296" t="s">
        <v>24</v>
      </c>
      <c r="B144" s="381" t="s">
        <v>406</v>
      </c>
      <c r="C144" s="502">
        <f>+C123+C143</f>
        <v>90416</v>
      </c>
      <c r="D144" s="511">
        <f>+D123+D143</f>
        <v>86065</v>
      </c>
      <c r="E144" s="507">
        <f>+E123+E143</f>
        <v>85289</v>
      </c>
    </row>
    <row r="145" ht="12" customHeight="1">
      <c r="C145" s="384"/>
    </row>
    <row r="146" ht="12" customHeight="1">
      <c r="C146" s="384"/>
    </row>
    <row r="147" ht="12" customHeight="1">
      <c r="C147" s="384"/>
    </row>
    <row r="148" ht="12" customHeight="1">
      <c r="C148" s="384"/>
    </row>
    <row r="149" ht="12" customHeight="1">
      <c r="C149" s="384"/>
    </row>
    <row r="150" spans="3:6" ht="15" customHeight="1">
      <c r="C150" s="150"/>
      <c r="D150" s="150"/>
      <c r="E150" s="150"/>
      <c r="F150" s="150"/>
    </row>
    <row r="151" s="1" customFormat="1" ht="12.75" customHeight="1"/>
    <row r="152" ht="15.75">
      <c r="C152" s="384"/>
    </row>
    <row r="153" ht="15.75">
      <c r="C153" s="384"/>
    </row>
    <row r="154" ht="15.75">
      <c r="C154" s="384"/>
    </row>
    <row r="155" ht="16.5" customHeight="1">
      <c r="C155" s="384"/>
    </row>
    <row r="156" ht="15.75">
      <c r="C156" s="384"/>
    </row>
    <row r="157" ht="15.75">
      <c r="C157" s="384"/>
    </row>
    <row r="158" ht="15.75">
      <c r="C158" s="384"/>
    </row>
    <row r="159" ht="15.75">
      <c r="C159" s="384"/>
    </row>
    <row r="160" ht="15.75">
      <c r="C160" s="384"/>
    </row>
    <row r="161" ht="15.75">
      <c r="C161" s="384"/>
    </row>
    <row r="162" ht="15.75">
      <c r="C162" s="384"/>
    </row>
    <row r="163" ht="15.75">
      <c r="C163" s="384"/>
    </row>
    <row r="164" ht="15.75">
      <c r="C164" s="384"/>
    </row>
  </sheetData>
  <sheetProtection/>
  <mergeCells count="4">
    <mergeCell ref="A1:E1"/>
    <mergeCell ref="A86:E86"/>
    <mergeCell ref="A87:B87"/>
    <mergeCell ref="A2:B2"/>
  </mergeCells>
  <printOptions horizontalCentered="1"/>
  <pageMargins left="0.7874015748031497" right="0.7874015748031497" top="1.4566929133858268" bottom="0.87" header="0.7874015748031497" footer="0.58"/>
  <pageSetup fitToHeight="2" fitToWidth="3" horizontalDpi="600" verticalDpi="600" orientation="portrait" paperSize="9" scale="62" r:id="rId1"/>
  <headerFooter alignWithMargins="0">
    <oddHeader>&amp;C&amp;"Times New Roman CE,Félkövér"&amp;12&amp;UTájékoztató kimutatások, mérlegek&amp;U
Mogyorósbánya Község Önkormányzat
2015. ÉVI KÖLTSÉGVETÉSÉNEK MÉRLEGE&amp;R&amp;"Times New Roman CE,Félkövér dőlt"&amp;11 1. számú tájékoztató tábla</oddHeader>
  </headerFooter>
  <rowBreaks count="1" manualBreakCount="1">
    <brk id="85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1"/>
  <sheetViews>
    <sheetView view="pageLayout" zoomScaleSheetLayoutView="100" workbookViewId="0" topLeftCell="A136">
      <selection activeCell="D152" sqref="D152"/>
    </sheetView>
  </sheetViews>
  <sheetFormatPr defaultColWidth="9.00390625" defaultRowHeight="12.75"/>
  <cols>
    <col min="1" max="1" width="9.50390625" style="382" customWidth="1"/>
    <col min="2" max="2" width="68.50390625" style="382" customWidth="1"/>
    <col min="3" max="3" width="12.125" style="382" customWidth="1"/>
    <col min="4" max="4" width="12.625" style="383" customWidth="1"/>
    <col min="5" max="5" width="11.50390625" style="416" customWidth="1"/>
    <col min="6" max="6" width="11.125" style="416" customWidth="1"/>
    <col min="7" max="16384" width="9.375" style="416" customWidth="1"/>
  </cols>
  <sheetData>
    <row r="1" spans="1:5" ht="15.75" customHeight="1">
      <c r="A1" s="637" t="s">
        <v>12</v>
      </c>
      <c r="B1" s="637"/>
      <c r="C1" s="637"/>
      <c r="D1" s="637"/>
      <c r="E1" s="637"/>
    </row>
    <row r="2" spans="1:6" ht="15.75" customHeight="1" thickBot="1">
      <c r="A2" s="635" t="s">
        <v>156</v>
      </c>
      <c r="B2" s="635"/>
      <c r="C2" s="166"/>
      <c r="D2" s="560"/>
      <c r="E2" s="561" t="s">
        <v>221</v>
      </c>
      <c r="F2" s="553"/>
    </row>
    <row r="3" spans="1:6" ht="36.75" thickBot="1">
      <c r="A3" s="23" t="s">
        <v>70</v>
      </c>
      <c r="B3" s="24" t="s">
        <v>14</v>
      </c>
      <c r="C3" s="45" t="s">
        <v>513</v>
      </c>
      <c r="D3" s="562" t="s">
        <v>566</v>
      </c>
      <c r="E3" s="563" t="s">
        <v>567</v>
      </c>
      <c r="F3" s="45" t="s">
        <v>568</v>
      </c>
    </row>
    <row r="4" spans="1:6" s="417" customFormat="1" ht="12" customHeight="1" thickBot="1">
      <c r="A4" s="411">
        <v>1</v>
      </c>
      <c r="B4" s="412">
        <v>2</v>
      </c>
      <c r="C4" s="413">
        <v>3</v>
      </c>
      <c r="D4" s="564">
        <v>4</v>
      </c>
      <c r="E4" s="565">
        <v>5</v>
      </c>
      <c r="F4" s="413">
        <v>6</v>
      </c>
    </row>
    <row r="5" spans="1:6" s="418" customFormat="1" ht="12" customHeight="1" thickBot="1">
      <c r="A5" s="20" t="s">
        <v>15</v>
      </c>
      <c r="B5" s="21" t="s">
        <v>251</v>
      </c>
      <c r="C5" s="298">
        <f>+C6+C7+C8+C9+C10+C11</f>
        <v>7618</v>
      </c>
      <c r="D5" s="566">
        <f>+D6+D7+D8+D9+D10+D11</f>
        <v>8816</v>
      </c>
      <c r="E5" s="567">
        <f>+E6+E7+E8+E9+E10+E11</f>
        <v>9501</v>
      </c>
      <c r="F5" s="298">
        <f>+F6+F7+F8+F9+F10+F11</f>
        <v>15230</v>
      </c>
    </row>
    <row r="6" spans="1:6" s="418" customFormat="1" ht="12" customHeight="1">
      <c r="A6" s="15" t="s">
        <v>100</v>
      </c>
      <c r="B6" s="419" t="s">
        <v>562</v>
      </c>
      <c r="C6" s="301">
        <v>1829</v>
      </c>
      <c r="D6" s="568">
        <v>1863</v>
      </c>
      <c r="E6" s="569">
        <v>1863</v>
      </c>
      <c r="F6" s="301">
        <v>1863</v>
      </c>
    </row>
    <row r="7" spans="1:6" s="418" customFormat="1" ht="12" customHeight="1">
      <c r="A7" s="14" t="s">
        <v>101</v>
      </c>
      <c r="B7" s="420" t="s">
        <v>253</v>
      </c>
      <c r="C7" s="300"/>
      <c r="D7" s="570"/>
      <c r="E7" s="571"/>
      <c r="F7" s="300"/>
    </row>
    <row r="8" spans="1:6" s="418" customFormat="1" ht="12" customHeight="1">
      <c r="A8" s="14" t="s">
        <v>102</v>
      </c>
      <c r="B8" s="420" t="s">
        <v>563</v>
      </c>
      <c r="C8" s="300">
        <v>4799</v>
      </c>
      <c r="D8" s="570">
        <v>5505</v>
      </c>
      <c r="E8" s="571">
        <v>5529</v>
      </c>
      <c r="F8" s="300">
        <v>8069</v>
      </c>
    </row>
    <row r="9" spans="1:6" s="418" customFormat="1" ht="12" customHeight="1">
      <c r="A9" s="14" t="s">
        <v>103</v>
      </c>
      <c r="B9" s="420" t="s">
        <v>255</v>
      </c>
      <c r="C9" s="300">
        <v>990</v>
      </c>
      <c r="D9" s="570">
        <v>1200</v>
      </c>
      <c r="E9" s="571">
        <v>1200</v>
      </c>
      <c r="F9" s="300">
        <v>1200</v>
      </c>
    </row>
    <row r="10" spans="1:6" s="418" customFormat="1" ht="12" customHeight="1">
      <c r="A10" s="14" t="s">
        <v>152</v>
      </c>
      <c r="B10" s="420" t="s">
        <v>561</v>
      </c>
      <c r="C10" s="300"/>
      <c r="D10" s="570">
        <v>248</v>
      </c>
      <c r="E10" s="571">
        <v>345</v>
      </c>
      <c r="F10" s="300">
        <v>4098</v>
      </c>
    </row>
    <row r="11" spans="1:6" s="418" customFormat="1" ht="12" customHeight="1" thickBot="1">
      <c r="A11" s="16" t="s">
        <v>104</v>
      </c>
      <c r="B11" s="421" t="s">
        <v>257</v>
      </c>
      <c r="C11" s="300"/>
      <c r="D11" s="570"/>
      <c r="E11" s="571">
        <v>564</v>
      </c>
      <c r="F11" s="300"/>
    </row>
    <row r="12" spans="1:6" s="418" customFormat="1" ht="12" customHeight="1" thickBot="1">
      <c r="A12" s="20" t="s">
        <v>16</v>
      </c>
      <c r="B12" s="293" t="s">
        <v>258</v>
      </c>
      <c r="C12" s="298">
        <f>+C13+C14+C15+C16+C17</f>
        <v>0</v>
      </c>
      <c r="D12" s="566">
        <f>+D13+D14+D15+D16+D17</f>
        <v>1220</v>
      </c>
      <c r="E12" s="567">
        <f>+E13+E14+E15+E16+E17</f>
        <v>1561</v>
      </c>
      <c r="F12" s="298">
        <f>+F13+F14+F15+F16+F17+F18</f>
        <v>1982</v>
      </c>
    </row>
    <row r="13" spans="1:6" s="418" customFormat="1" ht="12" customHeight="1">
      <c r="A13" s="15" t="s">
        <v>106</v>
      </c>
      <c r="B13" s="419" t="s">
        <v>259</v>
      </c>
      <c r="C13" s="301"/>
      <c r="D13" s="568"/>
      <c r="E13" s="569"/>
      <c r="F13" s="301"/>
    </row>
    <row r="14" spans="1:6" s="418" customFormat="1" ht="12" customHeight="1">
      <c r="A14" s="14" t="s">
        <v>107</v>
      </c>
      <c r="B14" s="420" t="s">
        <v>260</v>
      </c>
      <c r="C14" s="300"/>
      <c r="D14" s="570"/>
      <c r="E14" s="571"/>
      <c r="F14" s="300"/>
    </row>
    <row r="15" spans="1:6" s="418" customFormat="1" ht="12" customHeight="1">
      <c r="A15" s="14" t="s">
        <v>108</v>
      </c>
      <c r="B15" s="420" t="s">
        <v>461</v>
      </c>
      <c r="C15" s="300"/>
      <c r="D15" s="570"/>
      <c r="E15" s="571"/>
      <c r="F15" s="300"/>
    </row>
    <row r="16" spans="1:6" s="418" customFormat="1" ht="12" customHeight="1">
      <c r="A16" s="14" t="s">
        <v>109</v>
      </c>
      <c r="B16" s="420" t="s">
        <v>462</v>
      </c>
      <c r="C16" s="300"/>
      <c r="D16" s="570"/>
      <c r="E16" s="571"/>
      <c r="F16" s="300"/>
    </row>
    <row r="17" spans="1:6" s="418" customFormat="1" ht="12" customHeight="1">
      <c r="A17" s="14" t="s">
        <v>110</v>
      </c>
      <c r="B17" s="420" t="s">
        <v>560</v>
      </c>
      <c r="C17" s="300"/>
      <c r="D17" s="570">
        <v>1220</v>
      </c>
      <c r="E17" s="571">
        <v>1561</v>
      </c>
      <c r="F17" s="300">
        <v>1852</v>
      </c>
    </row>
    <row r="18" spans="1:6" s="418" customFormat="1" ht="12" customHeight="1" thickBot="1">
      <c r="A18" s="16" t="s">
        <v>119</v>
      </c>
      <c r="B18" s="421" t="s">
        <v>261</v>
      </c>
      <c r="C18" s="302"/>
      <c r="D18" s="572"/>
      <c r="E18" s="573"/>
      <c r="F18" s="302">
        <v>130</v>
      </c>
    </row>
    <row r="19" spans="1:6" s="418" customFormat="1" ht="12" customHeight="1" thickBot="1">
      <c r="A19" s="20" t="s">
        <v>17</v>
      </c>
      <c r="B19" s="21" t="s">
        <v>263</v>
      </c>
      <c r="C19" s="298">
        <f>+C20+C21+C22+C23+C24</f>
        <v>9375</v>
      </c>
      <c r="D19" s="566">
        <f>+D20+D21+D22+D23+D24</f>
        <v>9375</v>
      </c>
      <c r="E19" s="567">
        <f>+E20+E21+E22+E23+E24</f>
        <v>21748</v>
      </c>
      <c r="F19" s="298">
        <f>+F20+F21+F22+F23+F24</f>
        <v>19375</v>
      </c>
    </row>
    <row r="20" spans="1:6" s="418" customFormat="1" ht="12" customHeight="1">
      <c r="A20" s="15" t="s">
        <v>89</v>
      </c>
      <c r="B20" s="419" t="s">
        <v>528</v>
      </c>
      <c r="C20" s="301">
        <v>9375</v>
      </c>
      <c r="D20" s="568">
        <v>9375</v>
      </c>
      <c r="E20" s="569">
        <v>9375</v>
      </c>
      <c r="F20" s="301">
        <v>9375</v>
      </c>
    </row>
    <row r="21" spans="1:6" s="418" customFormat="1" ht="12" customHeight="1">
      <c r="A21" s="14" t="s">
        <v>90</v>
      </c>
      <c r="B21" s="420" t="s">
        <v>265</v>
      </c>
      <c r="C21" s="300"/>
      <c r="D21" s="570"/>
      <c r="E21" s="571"/>
      <c r="F21" s="300"/>
    </row>
    <row r="22" spans="1:6" s="418" customFormat="1" ht="12" customHeight="1">
      <c r="A22" s="14" t="s">
        <v>91</v>
      </c>
      <c r="B22" s="420" t="s">
        <v>463</v>
      </c>
      <c r="C22" s="300"/>
      <c r="D22" s="570"/>
      <c r="E22" s="571"/>
      <c r="F22" s="300"/>
    </row>
    <row r="23" spans="1:6" s="418" customFormat="1" ht="12" customHeight="1">
      <c r="A23" s="14" t="s">
        <v>92</v>
      </c>
      <c r="B23" s="420" t="s">
        <v>464</v>
      </c>
      <c r="C23" s="300"/>
      <c r="D23" s="570"/>
      <c r="E23" s="571"/>
      <c r="F23" s="300"/>
    </row>
    <row r="24" spans="1:6" s="418" customFormat="1" ht="12" customHeight="1">
      <c r="A24" s="14" t="s">
        <v>175</v>
      </c>
      <c r="B24" s="420" t="s">
        <v>266</v>
      </c>
      <c r="C24" s="300"/>
      <c r="D24" s="570"/>
      <c r="E24" s="571">
        <v>12373</v>
      </c>
      <c r="F24" s="300">
        <v>10000</v>
      </c>
    </row>
    <row r="25" spans="1:6" s="418" customFormat="1" ht="12" customHeight="1" thickBot="1">
      <c r="A25" s="16" t="s">
        <v>176</v>
      </c>
      <c r="B25" s="421" t="s">
        <v>267</v>
      </c>
      <c r="C25" s="302"/>
      <c r="D25" s="572"/>
      <c r="E25" s="573"/>
      <c r="F25" s="302"/>
    </row>
    <row r="26" spans="1:6" s="418" customFormat="1" ht="12" customHeight="1" thickBot="1">
      <c r="A26" s="20" t="s">
        <v>177</v>
      </c>
      <c r="B26" s="21" t="s">
        <v>268</v>
      </c>
      <c r="C26" s="304">
        <f>+C27+C30+C31+C32</f>
        <v>25270</v>
      </c>
      <c r="D26" s="574">
        <f>+D27+D30+D31+D32</f>
        <v>25270</v>
      </c>
      <c r="E26" s="575">
        <f>+E27+E30+E31+E32</f>
        <v>25270</v>
      </c>
      <c r="F26" s="304">
        <f>+F27+F30+F31+F32</f>
        <v>25270</v>
      </c>
    </row>
    <row r="27" spans="1:6" s="418" customFormat="1" ht="12" customHeight="1">
      <c r="A27" s="15" t="s">
        <v>269</v>
      </c>
      <c r="B27" s="419" t="s">
        <v>275</v>
      </c>
      <c r="C27" s="414">
        <f>C28+C29</f>
        <v>22385</v>
      </c>
      <c r="D27" s="576">
        <f>D28+D29</f>
        <v>22385</v>
      </c>
      <c r="E27" s="577">
        <f>E28+E29</f>
        <v>22385</v>
      </c>
      <c r="F27" s="414">
        <f>F28+F29</f>
        <v>21871</v>
      </c>
    </row>
    <row r="28" spans="1:6" s="418" customFormat="1" ht="12" customHeight="1">
      <c r="A28" s="14" t="s">
        <v>270</v>
      </c>
      <c r="B28" s="546" t="s">
        <v>521</v>
      </c>
      <c r="C28" s="300">
        <v>1502</v>
      </c>
      <c r="D28" s="570">
        <v>1502</v>
      </c>
      <c r="E28" s="571">
        <v>1502</v>
      </c>
      <c r="F28" s="300">
        <v>1595</v>
      </c>
    </row>
    <row r="29" spans="1:6" s="418" customFormat="1" ht="12" customHeight="1">
      <c r="A29" s="14" t="s">
        <v>271</v>
      </c>
      <c r="B29" s="546" t="s">
        <v>522</v>
      </c>
      <c r="C29" s="300">
        <v>20883</v>
      </c>
      <c r="D29" s="570">
        <v>20883</v>
      </c>
      <c r="E29" s="571">
        <v>20883</v>
      </c>
      <c r="F29" s="300">
        <v>20276</v>
      </c>
    </row>
    <row r="30" spans="1:6" s="418" customFormat="1" ht="12" customHeight="1">
      <c r="A30" s="14" t="s">
        <v>272</v>
      </c>
      <c r="B30" s="420" t="s">
        <v>278</v>
      </c>
      <c r="C30" s="300">
        <v>2659</v>
      </c>
      <c r="D30" s="570">
        <v>2659</v>
      </c>
      <c r="E30" s="571">
        <v>2659</v>
      </c>
      <c r="F30" s="300">
        <v>3055</v>
      </c>
    </row>
    <row r="31" spans="1:6" s="418" customFormat="1" ht="12" customHeight="1">
      <c r="A31" s="14" t="s">
        <v>273</v>
      </c>
      <c r="B31" s="546" t="s">
        <v>523</v>
      </c>
      <c r="C31" s="300">
        <v>226</v>
      </c>
      <c r="D31" s="570">
        <v>226</v>
      </c>
      <c r="E31" s="571">
        <v>226</v>
      </c>
      <c r="F31" s="300">
        <v>344</v>
      </c>
    </row>
    <row r="32" spans="1:6" s="418" customFormat="1" ht="12" customHeight="1" thickBot="1">
      <c r="A32" s="16" t="s">
        <v>274</v>
      </c>
      <c r="B32" s="421" t="s">
        <v>280</v>
      </c>
      <c r="C32" s="302"/>
      <c r="D32" s="572"/>
      <c r="E32" s="573"/>
      <c r="F32" s="302"/>
    </row>
    <row r="33" spans="1:6" s="418" customFormat="1" ht="12" customHeight="1" thickBot="1">
      <c r="A33" s="20" t="s">
        <v>19</v>
      </c>
      <c r="B33" s="21" t="s">
        <v>281</v>
      </c>
      <c r="C33" s="298">
        <f>SUM(C34:C43)</f>
        <v>5099</v>
      </c>
      <c r="D33" s="566">
        <f>SUM(D34:D43)</f>
        <v>4889</v>
      </c>
      <c r="E33" s="567">
        <f>SUM(E34:E43)</f>
        <v>4889</v>
      </c>
      <c r="F33" s="298">
        <f>SUM(F34:F43)</f>
        <v>5239</v>
      </c>
    </row>
    <row r="34" spans="1:6" s="418" customFormat="1" ht="12" customHeight="1">
      <c r="A34" s="15" t="s">
        <v>93</v>
      </c>
      <c r="B34" s="419" t="s">
        <v>284</v>
      </c>
      <c r="C34" s="301"/>
      <c r="D34" s="568"/>
      <c r="E34" s="569"/>
      <c r="F34" s="301"/>
    </row>
    <row r="35" spans="1:6" s="418" customFormat="1" ht="12" customHeight="1">
      <c r="A35" s="14" t="s">
        <v>94</v>
      </c>
      <c r="B35" s="420" t="s">
        <v>285</v>
      </c>
      <c r="C35" s="300"/>
      <c r="D35" s="570">
        <v>848</v>
      </c>
      <c r="E35" s="571">
        <v>848</v>
      </c>
      <c r="F35" s="300">
        <v>2347</v>
      </c>
    </row>
    <row r="36" spans="1:6" s="418" customFormat="1" ht="12" customHeight="1">
      <c r="A36" s="14" t="s">
        <v>95</v>
      </c>
      <c r="B36" s="420" t="s">
        <v>286</v>
      </c>
      <c r="C36" s="300">
        <v>707</v>
      </c>
      <c r="D36" s="570">
        <v>707</v>
      </c>
      <c r="E36" s="571">
        <v>707</v>
      </c>
      <c r="F36" s="300">
        <v>0</v>
      </c>
    </row>
    <row r="37" spans="1:6" s="418" customFormat="1" ht="12" customHeight="1">
      <c r="A37" s="14" t="s">
        <v>179</v>
      </c>
      <c r="B37" s="420" t="s">
        <v>287</v>
      </c>
      <c r="C37" s="300">
        <v>1058</v>
      </c>
      <c r="D37" s="570"/>
      <c r="E37" s="571"/>
      <c r="F37" s="300">
        <v>0</v>
      </c>
    </row>
    <row r="38" spans="1:6" s="418" customFormat="1" ht="12" customHeight="1">
      <c r="A38" s="14" t="s">
        <v>180</v>
      </c>
      <c r="B38" s="420" t="s">
        <v>529</v>
      </c>
      <c r="C38" s="300">
        <v>2994</v>
      </c>
      <c r="D38" s="570">
        <v>2994</v>
      </c>
      <c r="E38" s="571">
        <v>2994</v>
      </c>
      <c r="F38" s="300">
        <v>2556</v>
      </c>
    </row>
    <row r="39" spans="1:6" s="418" customFormat="1" ht="12" customHeight="1">
      <c r="A39" s="14" t="s">
        <v>181</v>
      </c>
      <c r="B39" s="420" t="s">
        <v>289</v>
      </c>
      <c r="C39" s="300"/>
      <c r="D39" s="570"/>
      <c r="E39" s="571"/>
      <c r="F39" s="300"/>
    </row>
    <row r="40" spans="1:6" s="418" customFormat="1" ht="12" customHeight="1">
      <c r="A40" s="14" t="s">
        <v>182</v>
      </c>
      <c r="B40" s="420" t="s">
        <v>290</v>
      </c>
      <c r="C40" s="300"/>
      <c r="D40" s="570"/>
      <c r="E40" s="571"/>
      <c r="F40" s="300"/>
    </row>
    <row r="41" spans="1:6" s="418" customFormat="1" ht="12" customHeight="1">
      <c r="A41" s="14" t="s">
        <v>183</v>
      </c>
      <c r="B41" s="420" t="s">
        <v>291</v>
      </c>
      <c r="C41" s="300">
        <v>210</v>
      </c>
      <c r="D41" s="570">
        <v>210</v>
      </c>
      <c r="E41" s="571">
        <v>210</v>
      </c>
      <c r="F41" s="300">
        <v>40</v>
      </c>
    </row>
    <row r="42" spans="1:6" s="418" customFormat="1" ht="12" customHeight="1">
      <c r="A42" s="14" t="s">
        <v>282</v>
      </c>
      <c r="B42" s="420" t="s">
        <v>292</v>
      </c>
      <c r="C42" s="303"/>
      <c r="D42" s="578"/>
      <c r="E42" s="579"/>
      <c r="F42" s="303">
        <v>186</v>
      </c>
    </row>
    <row r="43" spans="1:6" s="418" customFormat="1" ht="12" customHeight="1" thickBot="1">
      <c r="A43" s="16" t="s">
        <v>283</v>
      </c>
      <c r="B43" s="421" t="s">
        <v>293</v>
      </c>
      <c r="C43" s="405">
        <v>130</v>
      </c>
      <c r="D43" s="580">
        <v>130</v>
      </c>
      <c r="E43" s="581">
        <v>130</v>
      </c>
      <c r="F43" s="405">
        <v>110</v>
      </c>
    </row>
    <row r="44" spans="1:6" s="418" customFormat="1" ht="12" customHeight="1" thickBot="1">
      <c r="A44" s="20" t="s">
        <v>20</v>
      </c>
      <c r="B44" s="21" t="s">
        <v>294</v>
      </c>
      <c r="C44" s="298">
        <f>SUM(C45:C49)</f>
        <v>0</v>
      </c>
      <c r="D44" s="566">
        <f>SUM(D45:D49)</f>
        <v>0</v>
      </c>
      <c r="E44" s="567">
        <f>SUM(E45:E49)</f>
        <v>0</v>
      </c>
      <c r="F44" s="298">
        <f>SUM(F45:F49)</f>
        <v>0</v>
      </c>
    </row>
    <row r="45" spans="1:6" s="418" customFormat="1" ht="12" customHeight="1">
      <c r="A45" s="15" t="s">
        <v>96</v>
      </c>
      <c r="B45" s="419" t="s">
        <v>298</v>
      </c>
      <c r="C45" s="454"/>
      <c r="D45" s="582"/>
      <c r="E45" s="583"/>
      <c r="F45" s="454"/>
    </row>
    <row r="46" spans="1:6" s="418" customFormat="1" ht="12" customHeight="1">
      <c r="A46" s="14" t="s">
        <v>97</v>
      </c>
      <c r="B46" s="420" t="s">
        <v>299</v>
      </c>
      <c r="C46" s="303"/>
      <c r="D46" s="578"/>
      <c r="E46" s="579"/>
      <c r="F46" s="303"/>
    </row>
    <row r="47" spans="1:6" s="418" customFormat="1" ht="12" customHeight="1">
      <c r="A47" s="14" t="s">
        <v>295</v>
      </c>
      <c r="B47" s="420" t="s">
        <v>300</v>
      </c>
      <c r="C47" s="303"/>
      <c r="D47" s="578"/>
      <c r="E47" s="579"/>
      <c r="F47" s="303"/>
    </row>
    <row r="48" spans="1:6" s="418" customFormat="1" ht="12" customHeight="1">
      <c r="A48" s="14" t="s">
        <v>296</v>
      </c>
      <c r="B48" s="420" t="s">
        <v>301</v>
      </c>
      <c r="C48" s="303"/>
      <c r="D48" s="578"/>
      <c r="E48" s="579"/>
      <c r="F48" s="303"/>
    </row>
    <row r="49" spans="1:6" s="418" customFormat="1" ht="12" customHeight="1" thickBot="1">
      <c r="A49" s="16" t="s">
        <v>297</v>
      </c>
      <c r="B49" s="421" t="s">
        <v>302</v>
      </c>
      <c r="C49" s="405"/>
      <c r="D49" s="580"/>
      <c r="E49" s="581"/>
      <c r="F49" s="405"/>
    </row>
    <row r="50" spans="1:6" s="418" customFormat="1" ht="12" customHeight="1" thickBot="1">
      <c r="A50" s="20" t="s">
        <v>184</v>
      </c>
      <c r="B50" s="21" t="s">
        <v>303</v>
      </c>
      <c r="C50" s="298">
        <f>SUM(C51:C53)</f>
        <v>0</v>
      </c>
      <c r="D50" s="566">
        <f>SUM(D51:D53)</f>
        <v>40</v>
      </c>
      <c r="E50" s="567">
        <f>SUM(E51:E53)</f>
        <v>40</v>
      </c>
      <c r="F50" s="298">
        <f>SUM(F51:F53)</f>
        <v>10</v>
      </c>
    </row>
    <row r="51" spans="1:6" s="418" customFormat="1" ht="12" customHeight="1">
      <c r="A51" s="15" t="s">
        <v>98</v>
      </c>
      <c r="B51" s="419" t="s">
        <v>304</v>
      </c>
      <c r="C51" s="301"/>
      <c r="D51" s="568"/>
      <c r="E51" s="569"/>
      <c r="F51" s="301"/>
    </row>
    <row r="52" spans="1:6" s="418" customFormat="1" ht="12" customHeight="1">
      <c r="A52" s="14" t="s">
        <v>99</v>
      </c>
      <c r="B52" s="420" t="s">
        <v>465</v>
      </c>
      <c r="C52" s="300"/>
      <c r="D52" s="570"/>
      <c r="E52" s="571"/>
      <c r="F52" s="300"/>
    </row>
    <row r="53" spans="1:6" s="418" customFormat="1" ht="12" customHeight="1">
      <c r="A53" s="14" t="s">
        <v>308</v>
      </c>
      <c r="B53" s="420" t="s">
        <v>306</v>
      </c>
      <c r="C53" s="300"/>
      <c r="D53" s="570">
        <v>40</v>
      </c>
      <c r="E53" s="571">
        <v>40</v>
      </c>
      <c r="F53" s="300">
        <v>10</v>
      </c>
    </row>
    <row r="54" spans="1:6" s="418" customFormat="1" ht="12" customHeight="1" thickBot="1">
      <c r="A54" s="16" t="s">
        <v>309</v>
      </c>
      <c r="B54" s="421" t="s">
        <v>307</v>
      </c>
      <c r="C54" s="302"/>
      <c r="D54" s="572"/>
      <c r="E54" s="573"/>
      <c r="F54" s="302"/>
    </row>
    <row r="55" spans="1:6" s="418" customFormat="1" ht="12" customHeight="1" thickBot="1">
      <c r="A55" s="20" t="s">
        <v>22</v>
      </c>
      <c r="B55" s="293" t="s">
        <v>310</v>
      </c>
      <c r="C55" s="298">
        <f>SUM(C56:C58)</f>
        <v>0</v>
      </c>
      <c r="D55" s="566">
        <f>SUM(D56:D58)</f>
        <v>3435</v>
      </c>
      <c r="E55" s="567">
        <f>SUM(E56:E58)</f>
        <v>3435</v>
      </c>
      <c r="F55" s="298">
        <f>SUM(F56:F58)</f>
        <v>3435</v>
      </c>
    </row>
    <row r="56" spans="1:6" s="418" customFormat="1" ht="12" customHeight="1">
      <c r="A56" s="15" t="s">
        <v>185</v>
      </c>
      <c r="B56" s="419" t="s">
        <v>312</v>
      </c>
      <c r="C56" s="303"/>
      <c r="D56" s="578"/>
      <c r="E56" s="579"/>
      <c r="F56" s="303"/>
    </row>
    <row r="57" spans="1:6" s="418" customFormat="1" ht="12" customHeight="1">
      <c r="A57" s="14" t="s">
        <v>186</v>
      </c>
      <c r="B57" s="420" t="s">
        <v>466</v>
      </c>
      <c r="C57" s="303"/>
      <c r="D57" s="578"/>
      <c r="E57" s="579"/>
      <c r="F57" s="303"/>
    </row>
    <row r="58" spans="1:6" s="418" customFormat="1" ht="12" customHeight="1">
      <c r="A58" s="14" t="s">
        <v>222</v>
      </c>
      <c r="B58" s="420" t="s">
        <v>313</v>
      </c>
      <c r="C58" s="303"/>
      <c r="D58" s="578">
        <v>3435</v>
      </c>
      <c r="E58" s="579">
        <v>3435</v>
      </c>
      <c r="F58" s="303">
        <v>3435</v>
      </c>
    </row>
    <row r="59" spans="1:6" s="418" customFormat="1" ht="12" customHeight="1" thickBot="1">
      <c r="A59" s="16" t="s">
        <v>311</v>
      </c>
      <c r="B59" s="421" t="s">
        <v>314</v>
      </c>
      <c r="C59" s="303"/>
      <c r="D59" s="578"/>
      <c r="E59" s="579"/>
      <c r="F59" s="303"/>
    </row>
    <row r="60" spans="1:6" s="418" customFormat="1" ht="12" customHeight="1" thickBot="1">
      <c r="A60" s="20" t="s">
        <v>23</v>
      </c>
      <c r="B60" s="21" t="s">
        <v>315</v>
      </c>
      <c r="C60" s="304">
        <f>+C5+C12+C19+C26+C33+C44+C50+C55</f>
        <v>47362</v>
      </c>
      <c r="D60" s="574">
        <f>+D5+D12+D19+D26+D33+D44+D50+D55</f>
        <v>53045</v>
      </c>
      <c r="E60" s="575">
        <f>+E5+E12+E19+E26+E33+E44+E50+E55</f>
        <v>66444</v>
      </c>
      <c r="F60" s="304">
        <f>+F5+F12+F19+F26+F33+F44+F50+F55</f>
        <v>70541</v>
      </c>
    </row>
    <row r="61" spans="1:6" s="418" customFormat="1" ht="12" customHeight="1" thickBot="1">
      <c r="A61" s="422" t="s">
        <v>316</v>
      </c>
      <c r="B61" s="293" t="s">
        <v>317</v>
      </c>
      <c r="C61" s="298">
        <f>SUM(C62:C64)</f>
        <v>26298</v>
      </c>
      <c r="D61" s="566">
        <f>SUM(D62:D64)</f>
        <v>26298</v>
      </c>
      <c r="E61" s="567">
        <f>SUM(E62:E64)</f>
        <v>26298</v>
      </c>
      <c r="F61" s="298">
        <f>SUM(F62:F64)</f>
        <v>0</v>
      </c>
    </row>
    <row r="62" spans="1:6" s="418" customFormat="1" ht="12" customHeight="1">
      <c r="A62" s="15" t="s">
        <v>350</v>
      </c>
      <c r="B62" s="419" t="s">
        <v>318</v>
      </c>
      <c r="C62" s="303">
        <v>26298</v>
      </c>
      <c r="D62" s="578">
        <v>26298</v>
      </c>
      <c r="E62" s="579">
        <v>26298</v>
      </c>
      <c r="F62" s="303">
        <v>0</v>
      </c>
    </row>
    <row r="63" spans="1:6" s="418" customFormat="1" ht="12" customHeight="1">
      <c r="A63" s="14" t="s">
        <v>359</v>
      </c>
      <c r="B63" s="420" t="s">
        <v>319</v>
      </c>
      <c r="C63" s="303"/>
      <c r="D63" s="578"/>
      <c r="E63" s="579"/>
      <c r="F63" s="303"/>
    </row>
    <row r="64" spans="1:6" s="418" customFormat="1" ht="12" customHeight="1" thickBot="1">
      <c r="A64" s="16" t="s">
        <v>360</v>
      </c>
      <c r="B64" s="423" t="s">
        <v>320</v>
      </c>
      <c r="C64" s="303"/>
      <c r="D64" s="578"/>
      <c r="E64" s="579"/>
      <c r="F64" s="303"/>
    </row>
    <row r="65" spans="1:6" s="418" customFormat="1" ht="12" customHeight="1" thickBot="1">
      <c r="A65" s="422" t="s">
        <v>321</v>
      </c>
      <c r="B65" s="293" t="s">
        <v>322</v>
      </c>
      <c r="C65" s="298">
        <f>SUM(C66:C69)</f>
        <v>0</v>
      </c>
      <c r="D65" s="566">
        <f>SUM(D66:D69)</f>
        <v>0</v>
      </c>
      <c r="E65" s="567">
        <f>SUM(E66:E69)</f>
        <v>0</v>
      </c>
      <c r="F65" s="298">
        <f>SUM(F66:F69)</f>
        <v>0</v>
      </c>
    </row>
    <row r="66" spans="1:6" s="418" customFormat="1" ht="12" customHeight="1">
      <c r="A66" s="15" t="s">
        <v>153</v>
      </c>
      <c r="B66" s="419" t="s">
        <v>323</v>
      </c>
      <c r="C66" s="303"/>
      <c r="D66" s="578"/>
      <c r="E66" s="579"/>
      <c r="F66" s="303"/>
    </row>
    <row r="67" spans="1:6" s="418" customFormat="1" ht="12" customHeight="1">
      <c r="A67" s="14" t="s">
        <v>154</v>
      </c>
      <c r="B67" s="420" t="s">
        <v>324</v>
      </c>
      <c r="C67" s="303"/>
      <c r="D67" s="578"/>
      <c r="E67" s="579"/>
      <c r="F67" s="303"/>
    </row>
    <row r="68" spans="1:6" s="418" customFormat="1" ht="12" customHeight="1">
      <c r="A68" s="14" t="s">
        <v>351</v>
      </c>
      <c r="B68" s="420" t="s">
        <v>325</v>
      </c>
      <c r="C68" s="303"/>
      <c r="D68" s="578"/>
      <c r="E68" s="579"/>
      <c r="F68" s="303"/>
    </row>
    <row r="69" spans="1:6" s="418" customFormat="1" ht="12" customHeight="1" thickBot="1">
      <c r="A69" s="16" t="s">
        <v>352</v>
      </c>
      <c r="B69" s="421" t="s">
        <v>326</v>
      </c>
      <c r="C69" s="303"/>
      <c r="D69" s="578"/>
      <c r="E69" s="579"/>
      <c r="F69" s="303"/>
    </row>
    <row r="70" spans="1:6" s="418" customFormat="1" ht="12" customHeight="1" thickBot="1">
      <c r="A70" s="422" t="s">
        <v>327</v>
      </c>
      <c r="B70" s="293" t="s">
        <v>328</v>
      </c>
      <c r="C70" s="298">
        <f>SUM(C71:C72)</f>
        <v>11629</v>
      </c>
      <c r="D70" s="566">
        <f>SUM(D71:D72)</f>
        <v>12279</v>
      </c>
      <c r="E70" s="567">
        <f>SUM(E71:E72)</f>
        <v>12279</v>
      </c>
      <c r="F70" s="298">
        <f>SUM(F71:F72)</f>
        <v>12282</v>
      </c>
    </row>
    <row r="71" spans="1:6" s="418" customFormat="1" ht="12" customHeight="1">
      <c r="A71" s="15" t="s">
        <v>353</v>
      </c>
      <c r="B71" s="419" t="s">
        <v>329</v>
      </c>
      <c r="C71" s="303">
        <v>11629</v>
      </c>
      <c r="D71" s="578">
        <v>12279</v>
      </c>
      <c r="E71" s="579">
        <v>12279</v>
      </c>
      <c r="F71" s="303">
        <v>12282</v>
      </c>
    </row>
    <row r="72" spans="1:6" s="418" customFormat="1" ht="12" customHeight="1" thickBot="1">
      <c r="A72" s="16" t="s">
        <v>354</v>
      </c>
      <c r="B72" s="421" t="s">
        <v>330</v>
      </c>
      <c r="C72" s="303"/>
      <c r="D72" s="578"/>
      <c r="E72" s="579"/>
      <c r="F72" s="303"/>
    </row>
    <row r="73" spans="1:6" s="418" customFormat="1" ht="12" customHeight="1" thickBot="1">
      <c r="A73" s="422" t="s">
        <v>331</v>
      </c>
      <c r="B73" s="293" t="s">
        <v>332</v>
      </c>
      <c r="C73" s="298">
        <f>SUM(C74:C76)</f>
        <v>0</v>
      </c>
      <c r="D73" s="566">
        <f>SUM(D74:D76)</f>
        <v>0</v>
      </c>
      <c r="E73" s="567">
        <f>SUM(E74:E76)</f>
        <v>0</v>
      </c>
      <c r="F73" s="298">
        <f>SUM(F74:F76)</f>
        <v>970</v>
      </c>
    </row>
    <row r="74" spans="1:6" s="418" customFormat="1" ht="12" customHeight="1">
      <c r="A74" s="15" t="s">
        <v>355</v>
      </c>
      <c r="B74" s="419" t="s">
        <v>333</v>
      </c>
      <c r="C74" s="303"/>
      <c r="D74" s="578"/>
      <c r="E74" s="579"/>
      <c r="F74" s="303">
        <v>970</v>
      </c>
    </row>
    <row r="75" spans="1:6" s="418" customFormat="1" ht="12" customHeight="1">
      <c r="A75" s="14" t="s">
        <v>356</v>
      </c>
      <c r="B75" s="420" t="s">
        <v>334</v>
      </c>
      <c r="C75" s="303"/>
      <c r="D75" s="578"/>
      <c r="E75" s="579"/>
      <c r="F75" s="303"/>
    </row>
    <row r="76" spans="1:6" s="418" customFormat="1" ht="12" customHeight="1" thickBot="1">
      <c r="A76" s="16" t="s">
        <v>357</v>
      </c>
      <c r="B76" s="421" t="s">
        <v>335</v>
      </c>
      <c r="C76" s="303"/>
      <c r="D76" s="578"/>
      <c r="E76" s="579"/>
      <c r="F76" s="303"/>
    </row>
    <row r="77" spans="1:6" s="418" customFormat="1" ht="12" customHeight="1" thickBot="1">
      <c r="A77" s="422" t="s">
        <v>336</v>
      </c>
      <c r="B77" s="293" t="s">
        <v>358</v>
      </c>
      <c r="C77" s="298">
        <f>SUM(C78:C81)</f>
        <v>0</v>
      </c>
      <c r="D77" s="566">
        <f>SUM(D78:D81)</f>
        <v>0</v>
      </c>
      <c r="E77" s="567">
        <f>SUM(E78:E81)</f>
        <v>0</v>
      </c>
      <c r="F77" s="298">
        <f>SUM(F78:F81)</f>
        <v>0</v>
      </c>
    </row>
    <row r="78" spans="1:6" s="418" customFormat="1" ht="12" customHeight="1">
      <c r="A78" s="424" t="s">
        <v>337</v>
      </c>
      <c r="B78" s="419" t="s">
        <v>338</v>
      </c>
      <c r="C78" s="303"/>
      <c r="D78" s="578"/>
      <c r="E78" s="579"/>
      <c r="F78" s="303"/>
    </row>
    <row r="79" spans="1:6" s="418" customFormat="1" ht="12" customHeight="1">
      <c r="A79" s="425" t="s">
        <v>339</v>
      </c>
      <c r="B79" s="420" t="s">
        <v>340</v>
      </c>
      <c r="C79" s="303"/>
      <c r="D79" s="578"/>
      <c r="E79" s="579"/>
      <c r="F79" s="303"/>
    </row>
    <row r="80" spans="1:6" s="418" customFormat="1" ht="12" customHeight="1">
      <c r="A80" s="425" t="s">
        <v>341</v>
      </c>
      <c r="B80" s="420" t="s">
        <v>342</v>
      </c>
      <c r="C80" s="303"/>
      <c r="D80" s="578"/>
      <c r="E80" s="579"/>
      <c r="F80" s="303"/>
    </row>
    <row r="81" spans="1:6" s="418" customFormat="1" ht="12" customHeight="1" thickBot="1">
      <c r="A81" s="426" t="s">
        <v>343</v>
      </c>
      <c r="B81" s="421" t="s">
        <v>344</v>
      </c>
      <c r="C81" s="303"/>
      <c r="D81" s="578"/>
      <c r="E81" s="579"/>
      <c r="F81" s="303"/>
    </row>
    <row r="82" spans="1:6" s="418" customFormat="1" ht="13.5" customHeight="1" thickBot="1">
      <c r="A82" s="422" t="s">
        <v>345</v>
      </c>
      <c r="B82" s="293" t="s">
        <v>346</v>
      </c>
      <c r="C82" s="455"/>
      <c r="D82" s="584"/>
      <c r="E82" s="585"/>
      <c r="F82" s="455"/>
    </row>
    <row r="83" spans="1:6" s="418" customFormat="1" ht="15.75" customHeight="1" thickBot="1">
      <c r="A83" s="422" t="s">
        <v>347</v>
      </c>
      <c r="B83" s="427" t="s">
        <v>348</v>
      </c>
      <c r="C83" s="304">
        <f>+C61+C65+C70+C73+C77+C82</f>
        <v>37927</v>
      </c>
      <c r="D83" s="574">
        <f>+D61+D65+D70+D73+D77+D82</f>
        <v>38577</v>
      </c>
      <c r="E83" s="575">
        <f>+E61+E65+E70+E73+E77+E82</f>
        <v>38577</v>
      </c>
      <c r="F83" s="304">
        <f>+F61+F65+F70+F73+F77+F82</f>
        <v>13252</v>
      </c>
    </row>
    <row r="84" spans="1:6" s="418" customFormat="1" ht="16.5" customHeight="1" thickBot="1">
      <c r="A84" s="428" t="s">
        <v>361</v>
      </c>
      <c r="B84" s="429" t="s">
        <v>349</v>
      </c>
      <c r="C84" s="304">
        <f>+C60+C83</f>
        <v>85289</v>
      </c>
      <c r="D84" s="574">
        <f>+D60+D83</f>
        <v>91622</v>
      </c>
      <c r="E84" s="575">
        <f>+E60+E83</f>
        <v>105021</v>
      </c>
      <c r="F84" s="304">
        <f>+F60+F83</f>
        <v>83793</v>
      </c>
    </row>
    <row r="85" spans="1:6" s="418" customFormat="1" ht="83.25" customHeight="1">
      <c r="A85" s="586"/>
      <c r="B85" s="587"/>
      <c r="C85" s="587"/>
      <c r="D85" s="588"/>
      <c r="E85" s="588"/>
      <c r="F85" s="305"/>
    </row>
    <row r="86" spans="1:5" ht="16.5" customHeight="1">
      <c r="A86" s="637" t="s">
        <v>44</v>
      </c>
      <c r="B86" s="637"/>
      <c r="C86" s="637"/>
      <c r="D86" s="637"/>
      <c r="E86" s="637"/>
    </row>
    <row r="87" spans="1:6" s="430" customFormat="1" ht="16.5" customHeight="1" thickBot="1">
      <c r="A87" s="636" t="s">
        <v>157</v>
      </c>
      <c r="B87" s="636"/>
      <c r="C87" s="589"/>
      <c r="D87" s="590"/>
      <c r="E87" s="591" t="s">
        <v>221</v>
      </c>
      <c r="F87" s="165"/>
    </row>
    <row r="88" spans="1:6" ht="37.5" customHeight="1" thickBot="1">
      <c r="A88" s="23" t="s">
        <v>70</v>
      </c>
      <c r="B88" s="24" t="s">
        <v>45</v>
      </c>
      <c r="C88" s="45" t="s">
        <v>513</v>
      </c>
      <c r="D88" s="562" t="s">
        <v>569</v>
      </c>
      <c r="E88" s="563" t="s">
        <v>569</v>
      </c>
      <c r="F88" s="45" t="s">
        <v>568</v>
      </c>
    </row>
    <row r="89" spans="1:6" s="417" customFormat="1" ht="12" customHeight="1" thickBot="1">
      <c r="A89" s="37">
        <v>1</v>
      </c>
      <c r="B89" s="38">
        <v>2</v>
      </c>
      <c r="C89" s="39">
        <v>3</v>
      </c>
      <c r="D89" s="592">
        <v>4</v>
      </c>
      <c r="E89" s="593">
        <v>5</v>
      </c>
      <c r="F89" s="39">
        <v>6</v>
      </c>
    </row>
    <row r="90" spans="1:6" ht="12" customHeight="1" thickBot="1">
      <c r="A90" s="22" t="s">
        <v>15</v>
      </c>
      <c r="B90" s="31" t="s">
        <v>364</v>
      </c>
      <c r="C90" s="297">
        <f>SUM(C91:C95)</f>
        <v>31517</v>
      </c>
      <c r="D90" s="594">
        <f>SUM(D91:D95)</f>
        <v>37333</v>
      </c>
      <c r="E90" s="595">
        <f>SUM(E91:E95)</f>
        <v>38642</v>
      </c>
      <c r="F90" s="297">
        <f>SUM(F91:F95)</f>
        <v>46085</v>
      </c>
    </row>
    <row r="91" spans="1:6" ht="12" customHeight="1">
      <c r="A91" s="17" t="s">
        <v>100</v>
      </c>
      <c r="B91" s="10" t="s">
        <v>46</v>
      </c>
      <c r="C91" s="299">
        <v>7659</v>
      </c>
      <c r="D91" s="596">
        <v>9373</v>
      </c>
      <c r="E91" s="597">
        <v>9773</v>
      </c>
      <c r="F91" s="299">
        <v>11192</v>
      </c>
    </row>
    <row r="92" spans="1:6" ht="12" customHeight="1">
      <c r="A92" s="14" t="s">
        <v>101</v>
      </c>
      <c r="B92" s="8" t="s">
        <v>187</v>
      </c>
      <c r="C92" s="300">
        <v>2019</v>
      </c>
      <c r="D92" s="570">
        <v>2324</v>
      </c>
      <c r="E92" s="571">
        <v>2380</v>
      </c>
      <c r="F92" s="300">
        <v>2466</v>
      </c>
    </row>
    <row r="93" spans="1:6" ht="12" customHeight="1">
      <c r="A93" s="14" t="s">
        <v>102</v>
      </c>
      <c r="B93" s="8" t="s">
        <v>143</v>
      </c>
      <c r="C93" s="302">
        <v>20239</v>
      </c>
      <c r="D93" s="572">
        <v>21826</v>
      </c>
      <c r="E93" s="573">
        <v>22525</v>
      </c>
      <c r="F93" s="302">
        <v>26090</v>
      </c>
    </row>
    <row r="94" spans="1:6" ht="12" customHeight="1">
      <c r="A94" s="14" t="s">
        <v>103</v>
      </c>
      <c r="B94" s="11" t="s">
        <v>188</v>
      </c>
      <c r="C94" s="302">
        <v>1600</v>
      </c>
      <c r="D94" s="572">
        <v>2093</v>
      </c>
      <c r="E94" s="573">
        <v>2117</v>
      </c>
      <c r="F94" s="302">
        <v>2117</v>
      </c>
    </row>
    <row r="95" spans="1:6" ht="12" customHeight="1">
      <c r="A95" s="14" t="s">
        <v>114</v>
      </c>
      <c r="B95" s="19" t="s">
        <v>189</v>
      </c>
      <c r="C95" s="302"/>
      <c r="D95" s="572">
        <v>1717</v>
      </c>
      <c r="E95" s="573">
        <v>1847</v>
      </c>
      <c r="F95" s="302">
        <v>4220</v>
      </c>
    </row>
    <row r="96" spans="1:6" ht="12" customHeight="1">
      <c r="A96" s="14" t="s">
        <v>104</v>
      </c>
      <c r="B96" s="8" t="s">
        <v>365</v>
      </c>
      <c r="C96" s="302"/>
      <c r="D96" s="572">
        <v>143</v>
      </c>
      <c r="E96" s="573">
        <v>143</v>
      </c>
      <c r="F96" s="302">
        <v>143</v>
      </c>
    </row>
    <row r="97" spans="1:6" ht="12" customHeight="1">
      <c r="A97" s="14" t="s">
        <v>105</v>
      </c>
      <c r="B97" s="167" t="s">
        <v>564</v>
      </c>
      <c r="C97" s="302"/>
      <c r="D97" s="572"/>
      <c r="E97" s="573"/>
      <c r="F97" s="302"/>
    </row>
    <row r="98" spans="1:6" ht="12" customHeight="1">
      <c r="A98" s="14" t="s">
        <v>115</v>
      </c>
      <c r="B98" s="168" t="s">
        <v>367</v>
      </c>
      <c r="C98" s="302"/>
      <c r="D98" s="572"/>
      <c r="E98" s="573"/>
      <c r="F98" s="302"/>
    </row>
    <row r="99" spans="1:6" ht="12" customHeight="1">
      <c r="A99" s="14" t="s">
        <v>116</v>
      </c>
      <c r="B99" s="168" t="s">
        <v>368</v>
      </c>
      <c r="C99" s="302"/>
      <c r="D99" s="572"/>
      <c r="E99" s="573"/>
      <c r="F99" s="302"/>
    </row>
    <row r="100" spans="1:6" ht="12" customHeight="1">
      <c r="A100" s="14" t="s">
        <v>117</v>
      </c>
      <c r="B100" s="167" t="s">
        <v>369</v>
      </c>
      <c r="C100" s="302"/>
      <c r="D100" s="572">
        <v>1194</v>
      </c>
      <c r="E100" s="573">
        <v>1324</v>
      </c>
      <c r="F100" s="302">
        <v>1324</v>
      </c>
    </row>
    <row r="101" spans="1:6" ht="12" customHeight="1">
      <c r="A101" s="14" t="s">
        <v>118</v>
      </c>
      <c r="B101" s="167" t="s">
        <v>370</v>
      </c>
      <c r="C101" s="302"/>
      <c r="D101" s="572"/>
      <c r="E101" s="573"/>
      <c r="F101" s="302"/>
    </row>
    <row r="102" spans="1:6" ht="12" customHeight="1">
      <c r="A102" s="14" t="s">
        <v>120</v>
      </c>
      <c r="B102" s="168" t="s">
        <v>371</v>
      </c>
      <c r="C102" s="302"/>
      <c r="D102" s="572"/>
      <c r="E102" s="573"/>
      <c r="F102" s="302"/>
    </row>
    <row r="103" spans="1:6" ht="12" customHeight="1">
      <c r="A103" s="13" t="s">
        <v>190</v>
      </c>
      <c r="B103" s="169" t="s">
        <v>372</v>
      </c>
      <c r="C103" s="302"/>
      <c r="D103" s="572"/>
      <c r="E103" s="573"/>
      <c r="F103" s="302"/>
    </row>
    <row r="104" spans="1:6" ht="12" customHeight="1">
      <c r="A104" s="14" t="s">
        <v>362</v>
      </c>
      <c r="B104" s="168" t="s">
        <v>570</v>
      </c>
      <c r="C104" s="302"/>
      <c r="D104" s="572"/>
      <c r="E104" s="573"/>
      <c r="F104" s="302">
        <v>2373</v>
      </c>
    </row>
    <row r="105" spans="1:6" ht="12" customHeight="1" thickBot="1">
      <c r="A105" s="18" t="s">
        <v>363</v>
      </c>
      <c r="B105" s="598" t="s">
        <v>374</v>
      </c>
      <c r="C105" s="306"/>
      <c r="D105" s="599">
        <v>380</v>
      </c>
      <c r="E105" s="600">
        <v>380</v>
      </c>
      <c r="F105" s="306">
        <v>380</v>
      </c>
    </row>
    <row r="106" spans="1:6" ht="12" customHeight="1" thickBot="1">
      <c r="A106" s="20" t="s">
        <v>16</v>
      </c>
      <c r="B106" s="30" t="s">
        <v>375</v>
      </c>
      <c r="C106" s="298">
        <f>+C107+C109+C111</f>
        <v>46802</v>
      </c>
      <c r="D106" s="566">
        <f>+D107+D109+D111</f>
        <v>48586</v>
      </c>
      <c r="E106" s="567">
        <f>+E107+E109+E111</f>
        <v>63854</v>
      </c>
      <c r="F106" s="298">
        <f>+F107+F109+F111</f>
        <v>35183</v>
      </c>
    </row>
    <row r="107" spans="1:6" ht="12" customHeight="1">
      <c r="A107" s="15" t="s">
        <v>106</v>
      </c>
      <c r="B107" s="8" t="s">
        <v>220</v>
      </c>
      <c r="C107" s="301"/>
      <c r="D107" s="568">
        <v>15235</v>
      </c>
      <c r="E107" s="569">
        <v>28130</v>
      </c>
      <c r="F107" s="301">
        <v>22439</v>
      </c>
    </row>
    <row r="108" spans="1:6" ht="12" customHeight="1">
      <c r="A108" s="15" t="s">
        <v>107</v>
      </c>
      <c r="B108" s="12" t="s">
        <v>379</v>
      </c>
      <c r="C108" s="301"/>
      <c r="D108" s="568"/>
      <c r="E108" s="569"/>
      <c r="F108" s="301"/>
    </row>
    <row r="109" spans="1:6" ht="12" customHeight="1">
      <c r="A109" s="15" t="s">
        <v>108</v>
      </c>
      <c r="B109" s="12" t="s">
        <v>191</v>
      </c>
      <c r="C109" s="300">
        <v>43802</v>
      </c>
      <c r="D109" s="570">
        <v>30351</v>
      </c>
      <c r="E109" s="571">
        <v>30351</v>
      </c>
      <c r="F109" s="300">
        <v>9744</v>
      </c>
    </row>
    <row r="110" spans="1:6" ht="12" customHeight="1">
      <c r="A110" s="15" t="s">
        <v>109</v>
      </c>
      <c r="B110" s="12" t="s">
        <v>380</v>
      </c>
      <c r="C110" s="265">
        <v>18584</v>
      </c>
      <c r="D110" s="601">
        <v>18584</v>
      </c>
      <c r="E110" s="571">
        <v>18584</v>
      </c>
      <c r="F110" s="265"/>
    </row>
    <row r="111" spans="1:6" ht="12" customHeight="1">
      <c r="A111" s="15" t="s">
        <v>110</v>
      </c>
      <c r="B111" s="295" t="s">
        <v>223</v>
      </c>
      <c r="C111" s="265">
        <v>3000</v>
      </c>
      <c r="D111" s="601">
        <v>3000</v>
      </c>
      <c r="E111" s="571">
        <v>5373</v>
      </c>
      <c r="F111" s="265">
        <v>3000</v>
      </c>
    </row>
    <row r="112" spans="1:6" ht="12" customHeight="1">
      <c r="A112" s="15" t="s">
        <v>119</v>
      </c>
      <c r="B112" s="294" t="s">
        <v>467</v>
      </c>
      <c r="C112" s="265"/>
      <c r="D112" s="601"/>
      <c r="E112" s="571"/>
      <c r="F112" s="265"/>
    </row>
    <row r="113" spans="1:6" ht="12" customHeight="1">
      <c r="A113" s="15" t="s">
        <v>121</v>
      </c>
      <c r="B113" s="415" t="s">
        <v>385</v>
      </c>
      <c r="C113" s="265"/>
      <c r="D113" s="601"/>
      <c r="E113" s="571"/>
      <c r="F113" s="265"/>
    </row>
    <row r="114" spans="1:6" ht="15.75">
      <c r="A114" s="15" t="s">
        <v>192</v>
      </c>
      <c r="B114" s="168" t="s">
        <v>368</v>
      </c>
      <c r="C114" s="265">
        <v>3000</v>
      </c>
      <c r="D114" s="601">
        <v>3000</v>
      </c>
      <c r="E114" s="571">
        <v>3000</v>
      </c>
      <c r="F114" s="265">
        <v>3000</v>
      </c>
    </row>
    <row r="115" spans="1:6" ht="12" customHeight="1">
      <c r="A115" s="15" t="s">
        <v>193</v>
      </c>
      <c r="B115" s="168" t="s">
        <v>384</v>
      </c>
      <c r="C115" s="265"/>
      <c r="D115" s="601"/>
      <c r="E115" s="571"/>
      <c r="F115" s="265"/>
    </row>
    <row r="116" spans="1:6" ht="12" customHeight="1">
      <c r="A116" s="15" t="s">
        <v>194</v>
      </c>
      <c r="B116" s="168" t="s">
        <v>383</v>
      </c>
      <c r="C116" s="265"/>
      <c r="D116" s="601"/>
      <c r="E116" s="571"/>
      <c r="F116" s="265"/>
    </row>
    <row r="117" spans="1:6" ht="12" customHeight="1">
      <c r="A117" s="15" t="s">
        <v>376</v>
      </c>
      <c r="B117" s="168" t="s">
        <v>371</v>
      </c>
      <c r="C117" s="265"/>
      <c r="D117" s="601"/>
      <c r="E117" s="571"/>
      <c r="F117" s="265"/>
    </row>
    <row r="118" spans="1:6" ht="12" customHeight="1">
      <c r="A118" s="15" t="s">
        <v>377</v>
      </c>
      <c r="B118" s="168" t="s">
        <v>382</v>
      </c>
      <c r="C118" s="265"/>
      <c r="D118" s="601"/>
      <c r="E118" s="571"/>
      <c r="F118" s="265"/>
    </row>
    <row r="119" spans="1:6" ht="16.5" thickBot="1">
      <c r="A119" s="13" t="s">
        <v>378</v>
      </c>
      <c r="B119" s="168" t="s">
        <v>381</v>
      </c>
      <c r="C119" s="267"/>
      <c r="D119" s="602"/>
      <c r="E119" s="573">
        <v>2373</v>
      </c>
      <c r="F119" s="267"/>
    </row>
    <row r="120" spans="1:6" ht="12" customHeight="1" thickBot="1">
      <c r="A120" s="20" t="s">
        <v>17</v>
      </c>
      <c r="B120" s="149" t="s">
        <v>386</v>
      </c>
      <c r="C120" s="298">
        <f>+C121+C122</f>
        <v>6970</v>
      </c>
      <c r="D120" s="566">
        <f>+D121+D122</f>
        <v>5394</v>
      </c>
      <c r="E120" s="567">
        <f>+E121+E122</f>
        <v>2216</v>
      </c>
      <c r="F120" s="298">
        <f>+F121+F122</f>
        <v>1246</v>
      </c>
    </row>
    <row r="121" spans="1:6" ht="12" customHeight="1">
      <c r="A121" s="15" t="s">
        <v>89</v>
      </c>
      <c r="B121" s="9" t="s">
        <v>57</v>
      </c>
      <c r="C121" s="301">
        <v>6470</v>
      </c>
      <c r="D121" s="568">
        <v>4894</v>
      </c>
      <c r="E121" s="569">
        <v>1716</v>
      </c>
      <c r="F121" s="301">
        <v>746</v>
      </c>
    </row>
    <row r="122" spans="1:6" ht="12" customHeight="1" thickBot="1">
      <c r="A122" s="16" t="s">
        <v>90</v>
      </c>
      <c r="B122" s="12" t="s">
        <v>58</v>
      </c>
      <c r="C122" s="302">
        <v>500</v>
      </c>
      <c r="D122" s="572">
        <v>500</v>
      </c>
      <c r="E122" s="573">
        <v>500</v>
      </c>
      <c r="F122" s="302">
        <v>500</v>
      </c>
    </row>
    <row r="123" spans="1:6" ht="12" customHeight="1" thickBot="1">
      <c r="A123" s="20" t="s">
        <v>18</v>
      </c>
      <c r="B123" s="149" t="s">
        <v>387</v>
      </c>
      <c r="C123" s="298">
        <f>+C90+C106+C120</f>
        <v>85289</v>
      </c>
      <c r="D123" s="566">
        <f>+D90+D106+D120</f>
        <v>91313</v>
      </c>
      <c r="E123" s="567">
        <f>+E90+E106+E120</f>
        <v>104712</v>
      </c>
      <c r="F123" s="298">
        <f>+F90+F106+F120</f>
        <v>82514</v>
      </c>
    </row>
    <row r="124" spans="1:6" ht="12" customHeight="1" thickBot="1">
      <c r="A124" s="20" t="s">
        <v>19</v>
      </c>
      <c r="B124" s="149" t="s">
        <v>388</v>
      </c>
      <c r="C124" s="298">
        <f>+C125+C126+C127</f>
        <v>0</v>
      </c>
      <c r="D124" s="566">
        <f>+D125+D126+D127</f>
        <v>0</v>
      </c>
      <c r="E124" s="567">
        <f>+E125+E126+E127</f>
        <v>0</v>
      </c>
      <c r="F124" s="298">
        <f>+F125+F126+F127</f>
        <v>0</v>
      </c>
    </row>
    <row r="125" spans="1:6" ht="12" customHeight="1">
      <c r="A125" s="15" t="s">
        <v>93</v>
      </c>
      <c r="B125" s="9" t="s">
        <v>389</v>
      </c>
      <c r="C125" s="265"/>
      <c r="D125" s="601"/>
      <c r="E125" s="571"/>
      <c r="F125" s="265"/>
    </row>
    <row r="126" spans="1:6" ht="12" customHeight="1">
      <c r="A126" s="15" t="s">
        <v>94</v>
      </c>
      <c r="B126" s="9" t="s">
        <v>390</v>
      </c>
      <c r="C126" s="265"/>
      <c r="D126" s="601"/>
      <c r="E126" s="571"/>
      <c r="F126" s="265"/>
    </row>
    <row r="127" spans="1:6" ht="12" customHeight="1" thickBot="1">
      <c r="A127" s="13" t="s">
        <v>95</v>
      </c>
      <c r="B127" s="7" t="s">
        <v>391</v>
      </c>
      <c r="C127" s="265"/>
      <c r="D127" s="601"/>
      <c r="E127" s="571"/>
      <c r="F127" s="265"/>
    </row>
    <row r="128" spans="1:6" ht="12" customHeight="1" thickBot="1">
      <c r="A128" s="20" t="s">
        <v>20</v>
      </c>
      <c r="B128" s="149" t="s">
        <v>451</v>
      </c>
      <c r="C128" s="298">
        <f>+C129+C130+C131+C132</f>
        <v>0</v>
      </c>
      <c r="D128" s="566">
        <f>+D129+D130+D131+D132</f>
        <v>0</v>
      </c>
      <c r="E128" s="567">
        <f>+E129+E130+E131+E132</f>
        <v>0</v>
      </c>
      <c r="F128" s="298">
        <f>+F129+F130+F131+F132</f>
        <v>0</v>
      </c>
    </row>
    <row r="129" spans="1:6" ht="12" customHeight="1">
      <c r="A129" s="15" t="s">
        <v>96</v>
      </c>
      <c r="B129" s="9" t="s">
        <v>392</v>
      </c>
      <c r="C129" s="265"/>
      <c r="D129" s="601"/>
      <c r="E129" s="571"/>
      <c r="F129" s="265"/>
    </row>
    <row r="130" spans="1:6" ht="12" customHeight="1">
      <c r="A130" s="15" t="s">
        <v>97</v>
      </c>
      <c r="B130" s="9" t="s">
        <v>393</v>
      </c>
      <c r="C130" s="265"/>
      <c r="D130" s="601"/>
      <c r="E130" s="571"/>
      <c r="F130" s="265"/>
    </row>
    <row r="131" spans="1:6" ht="12" customHeight="1">
      <c r="A131" s="15" t="s">
        <v>295</v>
      </c>
      <c r="B131" s="9" t="s">
        <v>394</v>
      </c>
      <c r="C131" s="265"/>
      <c r="D131" s="601"/>
      <c r="E131" s="571"/>
      <c r="F131" s="265"/>
    </row>
    <row r="132" spans="1:6" ht="12" customHeight="1" thickBot="1">
      <c r="A132" s="13" t="s">
        <v>296</v>
      </c>
      <c r="B132" s="7" t="s">
        <v>395</v>
      </c>
      <c r="C132" s="265"/>
      <c r="D132" s="601"/>
      <c r="E132" s="571"/>
      <c r="F132" s="265"/>
    </row>
    <row r="133" spans="1:6" ht="12" customHeight="1" thickBot="1">
      <c r="A133" s="20" t="s">
        <v>21</v>
      </c>
      <c r="B133" s="149" t="s">
        <v>396</v>
      </c>
      <c r="C133" s="304">
        <f>+C134+C135+C136+C137</f>
        <v>0</v>
      </c>
      <c r="D133" s="574">
        <f>+D134+D135+D136+D137</f>
        <v>309</v>
      </c>
      <c r="E133" s="575">
        <f>+E134+E135+E136+E137</f>
        <v>309</v>
      </c>
      <c r="F133" s="304">
        <f>+F134+F135+F136+F137</f>
        <v>1279</v>
      </c>
    </row>
    <row r="134" spans="1:6" ht="12" customHeight="1">
      <c r="A134" s="15" t="s">
        <v>98</v>
      </c>
      <c r="B134" s="9" t="s">
        <v>397</v>
      </c>
      <c r="C134" s="265"/>
      <c r="D134" s="601"/>
      <c r="E134" s="571"/>
      <c r="F134" s="265"/>
    </row>
    <row r="135" spans="1:6" ht="12" customHeight="1">
      <c r="A135" s="15" t="s">
        <v>99</v>
      </c>
      <c r="B135" s="9" t="s">
        <v>407</v>
      </c>
      <c r="C135" s="265"/>
      <c r="D135" s="601">
        <v>309</v>
      </c>
      <c r="E135" s="571">
        <v>309</v>
      </c>
      <c r="F135" s="265">
        <v>1279</v>
      </c>
    </row>
    <row r="136" spans="1:6" ht="12" customHeight="1">
      <c r="A136" s="15" t="s">
        <v>308</v>
      </c>
      <c r="B136" s="9" t="s">
        <v>398</v>
      </c>
      <c r="C136" s="265"/>
      <c r="D136" s="601"/>
      <c r="E136" s="571"/>
      <c r="F136" s="265"/>
    </row>
    <row r="137" spans="1:6" ht="12" customHeight="1" thickBot="1">
      <c r="A137" s="13" t="s">
        <v>309</v>
      </c>
      <c r="B137" s="7" t="s">
        <v>399</v>
      </c>
      <c r="C137" s="265"/>
      <c r="D137" s="601"/>
      <c r="E137" s="571"/>
      <c r="F137" s="265"/>
    </row>
    <row r="138" spans="1:6" ht="12" customHeight="1" thickBot="1">
      <c r="A138" s="20" t="s">
        <v>22</v>
      </c>
      <c r="B138" s="149" t="s">
        <v>400</v>
      </c>
      <c r="C138" s="307">
        <f>+C139+C140+C141+C142</f>
        <v>0</v>
      </c>
      <c r="D138" s="603">
        <f>+D139+D140+D141+D142</f>
        <v>0</v>
      </c>
      <c r="E138" s="604">
        <f>+E139+E140+E141+E142</f>
        <v>0</v>
      </c>
      <c r="F138" s="307">
        <f>+F139+F140+F141+F142</f>
        <v>0</v>
      </c>
    </row>
    <row r="139" spans="1:6" ht="12" customHeight="1">
      <c r="A139" s="15" t="s">
        <v>185</v>
      </c>
      <c r="B139" s="9" t="s">
        <v>401</v>
      </c>
      <c r="C139" s="265"/>
      <c r="D139" s="601"/>
      <c r="E139" s="571"/>
      <c r="F139" s="265"/>
    </row>
    <row r="140" spans="1:6" ht="12" customHeight="1">
      <c r="A140" s="15" t="s">
        <v>186</v>
      </c>
      <c r="B140" s="9" t="s">
        <v>402</v>
      </c>
      <c r="C140" s="265"/>
      <c r="D140" s="601"/>
      <c r="E140" s="571"/>
      <c r="F140" s="265"/>
    </row>
    <row r="141" spans="1:6" ht="12" customHeight="1">
      <c r="A141" s="15" t="s">
        <v>222</v>
      </c>
      <c r="B141" s="9" t="s">
        <v>403</v>
      </c>
      <c r="C141" s="265"/>
      <c r="D141" s="601"/>
      <c r="E141" s="571"/>
      <c r="F141" s="265"/>
    </row>
    <row r="142" spans="1:6" ht="12" customHeight="1" thickBot="1">
      <c r="A142" s="15" t="s">
        <v>311</v>
      </c>
      <c r="B142" s="9" t="s">
        <v>404</v>
      </c>
      <c r="C142" s="265"/>
      <c r="D142" s="601"/>
      <c r="E142" s="571"/>
      <c r="F142" s="265"/>
    </row>
    <row r="143" spans="1:9" ht="15" customHeight="1" thickBot="1">
      <c r="A143" s="20" t="s">
        <v>23</v>
      </c>
      <c r="B143" s="149" t="s">
        <v>405</v>
      </c>
      <c r="C143" s="431">
        <f>+C124+C128+C133+C138</f>
        <v>0</v>
      </c>
      <c r="D143" s="605">
        <f>+D124+D128+D133+D138</f>
        <v>309</v>
      </c>
      <c r="E143" s="606">
        <f>+E124+E128+E133+E138</f>
        <v>309</v>
      </c>
      <c r="F143" s="431">
        <f>+F124+F128+F133+F138</f>
        <v>1279</v>
      </c>
      <c r="G143" s="433"/>
      <c r="H143" s="433"/>
      <c r="I143" s="433"/>
    </row>
    <row r="144" spans="1:6" s="418" customFormat="1" ht="12.75" customHeight="1" thickBot="1">
      <c r="A144" s="296" t="s">
        <v>24</v>
      </c>
      <c r="B144" s="381" t="s">
        <v>406</v>
      </c>
      <c r="C144" s="431">
        <f>+C123+C143</f>
        <v>85289</v>
      </c>
      <c r="D144" s="605">
        <f>+D123+D143</f>
        <v>91622</v>
      </c>
      <c r="E144" s="606">
        <f>+E123+E143</f>
        <v>105021</v>
      </c>
      <c r="F144" s="431">
        <f>+F123+F143</f>
        <v>83793</v>
      </c>
    </row>
    <row r="145" spans="5:6" ht="7.5" customHeight="1">
      <c r="E145" s="607"/>
      <c r="F145" s="383"/>
    </row>
    <row r="146" spans="1:5" ht="15.75">
      <c r="A146" s="638" t="s">
        <v>408</v>
      </c>
      <c r="B146" s="638"/>
      <c r="C146" s="638"/>
      <c r="D146" s="638"/>
      <c r="E146" s="638"/>
    </row>
    <row r="147" spans="1:6" ht="15" customHeight="1" thickBot="1">
      <c r="A147" s="635" t="s">
        <v>158</v>
      </c>
      <c r="B147" s="635"/>
      <c r="C147" s="166"/>
      <c r="D147" s="608" t="s">
        <v>221</v>
      </c>
      <c r="E147" s="609" t="s">
        <v>221</v>
      </c>
      <c r="F147" s="308" t="s">
        <v>221</v>
      </c>
    </row>
    <row r="148" spans="1:6" ht="21.75" thickBot="1">
      <c r="A148" s="20">
        <v>1</v>
      </c>
      <c r="B148" s="30" t="s">
        <v>409</v>
      </c>
      <c r="C148" s="298">
        <f>+C60-C123</f>
        <v>-37927</v>
      </c>
      <c r="D148" s="566">
        <f>+D60-D123</f>
        <v>-38268</v>
      </c>
      <c r="E148" s="567">
        <f>+E60-E123</f>
        <v>-38268</v>
      </c>
      <c r="F148" s="298">
        <f>+F60-F123</f>
        <v>-11973</v>
      </c>
    </row>
    <row r="149" spans="1:6" ht="27.75" customHeight="1" thickBot="1">
      <c r="A149" s="20" t="s">
        <v>16</v>
      </c>
      <c r="B149" s="30" t="s">
        <v>410</v>
      </c>
      <c r="C149" s="298">
        <f>+C83-C143</f>
        <v>37927</v>
      </c>
      <c r="D149" s="566">
        <f>+D83-D143</f>
        <v>38268</v>
      </c>
      <c r="E149" s="567">
        <f>+E83-E143</f>
        <v>38268</v>
      </c>
      <c r="F149" s="298">
        <f>+F83-F143</f>
        <v>11973</v>
      </c>
    </row>
    <row r="151" ht="15.75">
      <c r="A151" s="559" t="s">
        <v>565</v>
      </c>
    </row>
  </sheetData>
  <sheetProtection/>
  <mergeCells count="6">
    <mergeCell ref="A147:B147"/>
    <mergeCell ref="A2:B2"/>
    <mergeCell ref="A87:B87"/>
    <mergeCell ref="A1:E1"/>
    <mergeCell ref="A86:E86"/>
    <mergeCell ref="A146:E146"/>
  </mergeCells>
  <printOptions horizontalCentered="1"/>
  <pageMargins left="0" right="0" top="1.4566929133858268" bottom="0.8661417322834646" header="0.7874015748031497" footer="0.5905511811023623"/>
  <pageSetup fitToHeight="2" horizontalDpi="600" verticalDpi="600" orientation="portrait" paperSize="9" scale="58" r:id="rId1"/>
  <headerFooter alignWithMargins="0">
    <oddHeader>&amp;C&amp;"Times New Roman CE,Félkövér"&amp;12
Mogyorósbánya Község Önkormányzat
2015. ÉVI KÖLTSÉGVETÉSÉNEK ÖSSZEVONT MÉRLEGE&amp;10
&amp;R&amp;"Times New Roman CE,Félkövér dőlt"&amp;11 1.1. melléklet az 1/2015. (I.28.) önkormányzati rendelethez*</oddHeader>
    <oddFooter>&amp;L* Módosította a 2/2016 (II.24.) önkormányzati rendelet 1. melléklete</oddFooter>
  </headerFooter>
  <rowBreaks count="1" manualBreakCount="1">
    <brk id="85" max="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I18"/>
  <sheetViews>
    <sheetView view="pageLayout" workbookViewId="0" topLeftCell="A1">
      <selection activeCell="C18" sqref="C18"/>
    </sheetView>
  </sheetViews>
  <sheetFormatPr defaultColWidth="9.00390625" defaultRowHeight="12.75"/>
  <cols>
    <col min="1" max="1" width="6.875" style="211" customWidth="1"/>
    <col min="2" max="2" width="49.625" style="63" customWidth="1"/>
    <col min="3" max="8" width="12.875" style="63" customWidth="1"/>
    <col min="9" max="9" width="13.875" style="63" customWidth="1"/>
    <col min="10" max="16384" width="9.375" style="63" customWidth="1"/>
  </cols>
  <sheetData>
    <row r="1" spans="1:9" ht="27.75" customHeight="1">
      <c r="A1" s="679" t="s">
        <v>2</v>
      </c>
      <c r="B1" s="679"/>
      <c r="C1" s="679"/>
      <c r="D1" s="679"/>
      <c r="E1" s="679"/>
      <c r="F1" s="679"/>
      <c r="G1" s="679"/>
      <c r="H1" s="679"/>
      <c r="I1" s="679"/>
    </row>
    <row r="2" ht="20.25" customHeight="1" thickBot="1">
      <c r="I2" s="482" t="s">
        <v>61</v>
      </c>
    </row>
    <row r="3" spans="1:9" s="483" customFormat="1" ht="26.25" customHeight="1">
      <c r="A3" s="687" t="s">
        <v>70</v>
      </c>
      <c r="B3" s="682" t="s">
        <v>86</v>
      </c>
      <c r="C3" s="687" t="s">
        <v>87</v>
      </c>
      <c r="D3" s="687" t="s">
        <v>472</v>
      </c>
      <c r="E3" s="684" t="s">
        <v>69</v>
      </c>
      <c r="F3" s="685"/>
      <c r="G3" s="685"/>
      <c r="H3" s="686"/>
      <c r="I3" s="682" t="s">
        <v>47</v>
      </c>
    </row>
    <row r="4" spans="1:9" s="484" customFormat="1" ht="32.25" customHeight="1" thickBot="1">
      <c r="A4" s="688"/>
      <c r="B4" s="683"/>
      <c r="C4" s="683"/>
      <c r="D4" s="688"/>
      <c r="E4" s="270" t="s">
        <v>242</v>
      </c>
      <c r="F4" s="270" t="s">
        <v>243</v>
      </c>
      <c r="G4" s="270" t="s">
        <v>450</v>
      </c>
      <c r="H4" s="271" t="s">
        <v>530</v>
      </c>
      <c r="I4" s="683"/>
    </row>
    <row r="5" spans="1:9" s="485" customFormat="1" ht="12.75" customHeight="1" thickBot="1">
      <c r="A5" s="272">
        <v>1</v>
      </c>
      <c r="B5" s="273">
        <v>2</v>
      </c>
      <c r="C5" s="274">
        <v>3</v>
      </c>
      <c r="D5" s="273">
        <v>4</v>
      </c>
      <c r="E5" s="272">
        <v>5</v>
      </c>
      <c r="F5" s="274">
        <v>6</v>
      </c>
      <c r="G5" s="274">
        <v>7</v>
      </c>
      <c r="H5" s="275">
        <v>8</v>
      </c>
      <c r="I5" s="276" t="s">
        <v>88</v>
      </c>
    </row>
    <row r="6" spans="1:9" ht="24.75" customHeight="1" thickBot="1">
      <c r="A6" s="277" t="s">
        <v>15</v>
      </c>
      <c r="B6" s="278" t="s">
        <v>3</v>
      </c>
      <c r="C6" s="477"/>
      <c r="D6" s="76">
        <f>+D7+D8</f>
        <v>0</v>
      </c>
      <c r="E6" s="77">
        <f>+E7+E8</f>
        <v>0</v>
      </c>
      <c r="F6" s="78">
        <f>+F7+F8</f>
        <v>0</v>
      </c>
      <c r="G6" s="78">
        <f>+G7+G8</f>
        <v>0</v>
      </c>
      <c r="H6" s="79">
        <f>+H7+H8</f>
        <v>0</v>
      </c>
      <c r="I6" s="76">
        <f aca="true" t="shared" si="0" ref="I6:I17">SUM(D6:H6)</f>
        <v>0</v>
      </c>
    </row>
    <row r="7" spans="1:9" ht="19.5" customHeight="1">
      <c r="A7" s="279" t="s">
        <v>16</v>
      </c>
      <c r="B7" s="80" t="s">
        <v>71</v>
      </c>
      <c r="C7" s="478"/>
      <c r="D7" s="81"/>
      <c r="E7" s="82"/>
      <c r="F7" s="28"/>
      <c r="G7" s="28"/>
      <c r="H7" s="25"/>
      <c r="I7" s="280">
        <f t="shared" si="0"/>
        <v>0</v>
      </c>
    </row>
    <row r="8" spans="1:9" ht="19.5" customHeight="1" thickBot="1">
      <c r="A8" s="279" t="s">
        <v>17</v>
      </c>
      <c r="B8" s="80" t="s">
        <v>71</v>
      </c>
      <c r="C8" s="478"/>
      <c r="D8" s="81"/>
      <c r="E8" s="82"/>
      <c r="F8" s="28"/>
      <c r="G8" s="28"/>
      <c r="H8" s="25"/>
      <c r="I8" s="280">
        <f t="shared" si="0"/>
        <v>0</v>
      </c>
    </row>
    <row r="9" spans="1:9" ht="25.5" customHeight="1" thickBot="1">
      <c r="A9" s="277" t="s">
        <v>18</v>
      </c>
      <c r="B9" s="278" t="s">
        <v>4</v>
      </c>
      <c r="C9" s="479"/>
      <c r="D9" s="76"/>
      <c r="E9" s="77">
        <v>3000</v>
      </c>
      <c r="F9" s="78">
        <v>1500</v>
      </c>
      <c r="G9" s="78">
        <f>+G10+G11</f>
        <v>0</v>
      </c>
      <c r="H9" s="79">
        <f>+H10+H11</f>
        <v>0</v>
      </c>
      <c r="I9" s="76">
        <f t="shared" si="0"/>
        <v>4500</v>
      </c>
    </row>
    <row r="10" spans="1:9" ht="19.5" customHeight="1">
      <c r="A10" s="279" t="s">
        <v>19</v>
      </c>
      <c r="B10" s="80" t="s">
        <v>531</v>
      </c>
      <c r="C10" s="478" t="s">
        <v>545</v>
      </c>
      <c r="D10" s="81"/>
      <c r="E10" s="82">
        <v>3000</v>
      </c>
      <c r="F10" s="28">
        <v>1500</v>
      </c>
      <c r="G10" s="28"/>
      <c r="H10" s="25"/>
      <c r="I10" s="280">
        <f t="shared" si="0"/>
        <v>4500</v>
      </c>
    </row>
    <row r="11" spans="1:9" ht="19.5" customHeight="1" thickBot="1">
      <c r="A11" s="279" t="s">
        <v>20</v>
      </c>
      <c r="B11" s="80" t="s">
        <v>71</v>
      </c>
      <c r="C11" s="478"/>
      <c r="D11" s="81"/>
      <c r="E11" s="82"/>
      <c r="F11" s="28"/>
      <c r="G11" s="28"/>
      <c r="H11" s="25"/>
      <c r="I11" s="280">
        <f t="shared" si="0"/>
        <v>0</v>
      </c>
    </row>
    <row r="12" spans="1:9" ht="19.5" customHeight="1" thickBot="1">
      <c r="A12" s="277" t="s">
        <v>21</v>
      </c>
      <c r="B12" s="278" t="s">
        <v>212</v>
      </c>
      <c r="C12" s="479"/>
      <c r="D12" s="76">
        <f>+D13</f>
        <v>0</v>
      </c>
      <c r="E12" s="77">
        <f>+E13</f>
        <v>0</v>
      </c>
      <c r="F12" s="78">
        <f>+F13</f>
        <v>0</v>
      </c>
      <c r="G12" s="78">
        <f>+G13</f>
        <v>0</v>
      </c>
      <c r="H12" s="79">
        <f>+H13</f>
        <v>0</v>
      </c>
      <c r="I12" s="76">
        <f t="shared" si="0"/>
        <v>0</v>
      </c>
    </row>
    <row r="13" spans="1:9" ht="19.5" customHeight="1" thickBot="1">
      <c r="A13" s="279" t="s">
        <v>22</v>
      </c>
      <c r="B13" s="80" t="s">
        <v>71</v>
      </c>
      <c r="C13" s="478"/>
      <c r="D13" s="81"/>
      <c r="E13" s="82"/>
      <c r="F13" s="28"/>
      <c r="G13" s="28"/>
      <c r="H13" s="25"/>
      <c r="I13" s="280">
        <f t="shared" si="0"/>
        <v>0</v>
      </c>
    </row>
    <row r="14" spans="1:9" ht="19.5" customHeight="1" thickBot="1">
      <c r="A14" s="277" t="s">
        <v>23</v>
      </c>
      <c r="B14" s="278" t="s">
        <v>213</v>
      </c>
      <c r="C14" s="479"/>
      <c r="D14" s="76">
        <f>+D15</f>
        <v>0</v>
      </c>
      <c r="E14" s="77">
        <f>+E15</f>
        <v>0</v>
      </c>
      <c r="F14" s="78">
        <f>+F15</f>
        <v>0</v>
      </c>
      <c r="G14" s="78">
        <f>+G15</f>
        <v>0</v>
      </c>
      <c r="H14" s="79">
        <f>+H15</f>
        <v>0</v>
      </c>
      <c r="I14" s="76">
        <f t="shared" si="0"/>
        <v>0</v>
      </c>
    </row>
    <row r="15" spans="1:9" ht="19.5" customHeight="1" thickBot="1">
      <c r="A15" s="281" t="s">
        <v>24</v>
      </c>
      <c r="B15" s="83" t="s">
        <v>71</v>
      </c>
      <c r="C15" s="480"/>
      <c r="D15" s="84"/>
      <c r="E15" s="85"/>
      <c r="F15" s="29"/>
      <c r="G15" s="29"/>
      <c r="H15" s="27"/>
      <c r="I15" s="282">
        <f t="shared" si="0"/>
        <v>0</v>
      </c>
    </row>
    <row r="16" spans="1:9" ht="19.5" customHeight="1" thickBot="1">
      <c r="A16" s="277" t="s">
        <v>25</v>
      </c>
      <c r="B16" s="283" t="s">
        <v>214</v>
      </c>
      <c r="C16" s="479"/>
      <c r="D16" s="76">
        <f>+D17</f>
        <v>0</v>
      </c>
      <c r="E16" s="77">
        <f>+E17</f>
        <v>0</v>
      </c>
      <c r="F16" s="78">
        <f>+F17</f>
        <v>0</v>
      </c>
      <c r="G16" s="78">
        <f>+G17</f>
        <v>0</v>
      </c>
      <c r="H16" s="79">
        <f>+H17</f>
        <v>0</v>
      </c>
      <c r="I16" s="76">
        <f t="shared" si="0"/>
        <v>0</v>
      </c>
    </row>
    <row r="17" spans="1:9" ht="19.5" customHeight="1" thickBot="1">
      <c r="A17" s="284" t="s">
        <v>26</v>
      </c>
      <c r="B17" s="86" t="s">
        <v>71</v>
      </c>
      <c r="C17" s="481"/>
      <c r="D17" s="87"/>
      <c r="E17" s="88"/>
      <c r="F17" s="89"/>
      <c r="G17" s="89"/>
      <c r="H17" s="26"/>
      <c r="I17" s="285">
        <f t="shared" si="0"/>
        <v>0</v>
      </c>
    </row>
    <row r="18" spans="1:9" ht="19.5" customHeight="1" thickBot="1">
      <c r="A18" s="680" t="s">
        <v>149</v>
      </c>
      <c r="B18" s="681"/>
      <c r="C18" s="633"/>
      <c r="D18" s="76">
        <f aca="true" t="shared" si="1" ref="D18:I18">+D6+D9+D12+D14+D16</f>
        <v>0</v>
      </c>
      <c r="E18" s="77">
        <f t="shared" si="1"/>
        <v>3000</v>
      </c>
      <c r="F18" s="78">
        <f t="shared" si="1"/>
        <v>1500</v>
      </c>
      <c r="G18" s="78">
        <f t="shared" si="1"/>
        <v>0</v>
      </c>
      <c r="H18" s="79">
        <f t="shared" si="1"/>
        <v>0</v>
      </c>
      <c r="I18" s="76">
        <f t="shared" si="1"/>
        <v>4500</v>
      </c>
    </row>
  </sheetData>
  <sheetProtection/>
  <mergeCells count="8">
    <mergeCell ref="A1:I1"/>
    <mergeCell ref="A18:B18"/>
    <mergeCell ref="I3:I4"/>
    <mergeCell ref="E3:H3"/>
    <mergeCell ref="A3:A4"/>
    <mergeCell ref="B3:B4"/>
    <mergeCell ref="C3:C4"/>
    <mergeCell ref="D3:D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  <headerFooter alignWithMargins="0">
    <oddHeader>&amp;R&amp;"Times New Roman CE,Félkövér dőlt"2. számú tájékoztató tábla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D31"/>
  <sheetViews>
    <sheetView view="pageLayout" workbookViewId="0" topLeftCell="B1">
      <selection activeCell="G10" sqref="G10"/>
    </sheetView>
  </sheetViews>
  <sheetFormatPr defaultColWidth="9.00390625" defaultRowHeight="12.75"/>
  <cols>
    <col min="1" max="1" width="5.875" style="103" customWidth="1"/>
    <col min="2" max="2" width="54.875" style="3" customWidth="1"/>
    <col min="3" max="4" width="17.625" style="3" customWidth="1"/>
    <col min="5" max="16384" width="9.375" style="3" customWidth="1"/>
  </cols>
  <sheetData>
    <row r="1" spans="2:4" ht="31.5" customHeight="1">
      <c r="B1" s="690" t="s">
        <v>5</v>
      </c>
      <c r="C1" s="690"/>
      <c r="D1" s="690"/>
    </row>
    <row r="2" spans="1:4" s="91" customFormat="1" ht="16.5" thickBot="1">
      <c r="A2" s="90"/>
      <c r="B2" s="373"/>
      <c r="D2" s="50" t="s">
        <v>61</v>
      </c>
    </row>
    <row r="3" spans="1:4" s="93" customFormat="1" ht="48" customHeight="1" thickBot="1">
      <c r="A3" s="92" t="s">
        <v>13</v>
      </c>
      <c r="B3" s="216" t="s">
        <v>14</v>
      </c>
      <c r="C3" s="216" t="s">
        <v>72</v>
      </c>
      <c r="D3" s="217" t="s">
        <v>73</v>
      </c>
    </row>
    <row r="4" spans="1:4" s="93" customFormat="1" ht="13.5" customHeight="1" thickBot="1">
      <c r="A4" s="41">
        <v>1</v>
      </c>
      <c r="B4" s="219">
        <v>2</v>
      </c>
      <c r="C4" s="219">
        <v>3</v>
      </c>
      <c r="D4" s="220">
        <v>4</v>
      </c>
    </row>
    <row r="5" spans="1:4" ht="18" customHeight="1">
      <c r="A5" s="159" t="s">
        <v>15</v>
      </c>
      <c r="B5" s="221" t="s">
        <v>171</v>
      </c>
      <c r="C5" s="157">
        <v>2994</v>
      </c>
      <c r="D5" s="94">
        <v>0</v>
      </c>
    </row>
    <row r="6" spans="1:4" ht="18" customHeight="1">
      <c r="A6" s="95" t="s">
        <v>16</v>
      </c>
      <c r="B6" s="222" t="s">
        <v>172</v>
      </c>
      <c r="C6" s="158"/>
      <c r="D6" s="97"/>
    </row>
    <row r="7" spans="1:4" ht="18" customHeight="1">
      <c r="A7" s="95" t="s">
        <v>17</v>
      </c>
      <c r="B7" s="222" t="s">
        <v>122</v>
      </c>
      <c r="C7" s="158"/>
      <c r="D7" s="97"/>
    </row>
    <row r="8" spans="1:4" ht="18" customHeight="1">
      <c r="A8" s="95" t="s">
        <v>18</v>
      </c>
      <c r="B8" s="222" t="s">
        <v>123</v>
      </c>
      <c r="C8" s="158"/>
      <c r="D8" s="97"/>
    </row>
    <row r="9" spans="1:4" ht="18" customHeight="1">
      <c r="A9" s="95" t="s">
        <v>19</v>
      </c>
      <c r="B9" s="222" t="s">
        <v>164</v>
      </c>
      <c r="C9" s="158">
        <v>22385</v>
      </c>
      <c r="D9" s="97"/>
    </row>
    <row r="10" spans="1:4" ht="18" customHeight="1">
      <c r="A10" s="95" t="s">
        <v>20</v>
      </c>
      <c r="B10" s="222" t="s">
        <v>165</v>
      </c>
      <c r="C10" s="158"/>
      <c r="D10" s="97"/>
    </row>
    <row r="11" spans="1:4" ht="18" customHeight="1">
      <c r="A11" s="95" t="s">
        <v>21</v>
      </c>
      <c r="B11" s="223" t="s">
        <v>166</v>
      </c>
      <c r="C11" s="158"/>
      <c r="D11" s="97"/>
    </row>
    <row r="12" spans="1:4" ht="18" customHeight="1">
      <c r="A12" s="95" t="s">
        <v>23</v>
      </c>
      <c r="B12" s="223" t="s">
        <v>167</v>
      </c>
      <c r="C12" s="158">
        <v>1502</v>
      </c>
      <c r="D12" s="97"/>
    </row>
    <row r="13" spans="1:4" ht="18" customHeight="1">
      <c r="A13" s="95" t="s">
        <v>24</v>
      </c>
      <c r="B13" s="223" t="s">
        <v>168</v>
      </c>
      <c r="C13" s="158"/>
      <c r="D13" s="97"/>
    </row>
    <row r="14" spans="1:4" ht="18" customHeight="1">
      <c r="A14" s="95" t="s">
        <v>25</v>
      </c>
      <c r="B14" s="223" t="s">
        <v>169</v>
      </c>
      <c r="C14" s="158"/>
      <c r="D14" s="97"/>
    </row>
    <row r="15" spans="1:4" ht="22.5" customHeight="1">
      <c r="A15" s="95" t="s">
        <v>26</v>
      </c>
      <c r="B15" s="223" t="s">
        <v>170</v>
      </c>
      <c r="C15" s="158">
        <v>20883</v>
      </c>
      <c r="D15" s="97"/>
    </row>
    <row r="16" spans="1:4" ht="18" customHeight="1">
      <c r="A16" s="95" t="s">
        <v>27</v>
      </c>
      <c r="B16" s="222" t="s">
        <v>124</v>
      </c>
      <c r="C16" s="158">
        <v>2659</v>
      </c>
      <c r="D16" s="97"/>
    </row>
    <row r="17" spans="1:4" ht="18" customHeight="1">
      <c r="A17" s="95" t="s">
        <v>28</v>
      </c>
      <c r="B17" s="222" t="s">
        <v>7</v>
      </c>
      <c r="C17" s="158"/>
      <c r="D17" s="97"/>
    </row>
    <row r="18" spans="1:4" ht="18" customHeight="1">
      <c r="A18" s="95" t="s">
        <v>29</v>
      </c>
      <c r="B18" s="222" t="s">
        <v>6</v>
      </c>
      <c r="C18" s="158"/>
      <c r="D18" s="97">
        <v>0</v>
      </c>
    </row>
    <row r="19" spans="1:4" ht="18" customHeight="1">
      <c r="A19" s="95" t="s">
        <v>30</v>
      </c>
      <c r="B19" s="222" t="s">
        <v>125</v>
      </c>
      <c r="C19" s="158"/>
      <c r="D19" s="97"/>
    </row>
    <row r="20" spans="1:4" ht="18" customHeight="1">
      <c r="A20" s="95" t="s">
        <v>31</v>
      </c>
      <c r="B20" s="222" t="s">
        <v>126</v>
      </c>
      <c r="C20" s="158"/>
      <c r="D20" s="97"/>
    </row>
    <row r="21" spans="1:4" ht="18" customHeight="1">
      <c r="A21" s="95" t="s">
        <v>32</v>
      </c>
      <c r="B21" s="148"/>
      <c r="C21" s="96"/>
      <c r="D21" s="97"/>
    </row>
    <row r="22" spans="1:4" ht="18" customHeight="1">
      <c r="A22" s="95" t="s">
        <v>33</v>
      </c>
      <c r="B22" s="98"/>
      <c r="C22" s="96"/>
      <c r="D22" s="97"/>
    </row>
    <row r="23" spans="1:4" ht="18" customHeight="1">
      <c r="A23" s="95" t="s">
        <v>34</v>
      </c>
      <c r="B23" s="98"/>
      <c r="C23" s="96"/>
      <c r="D23" s="97"/>
    </row>
    <row r="24" spans="1:4" ht="18" customHeight="1">
      <c r="A24" s="95" t="s">
        <v>35</v>
      </c>
      <c r="B24" s="98"/>
      <c r="C24" s="96"/>
      <c r="D24" s="97"/>
    </row>
    <row r="25" spans="1:4" ht="18" customHeight="1">
      <c r="A25" s="95" t="s">
        <v>36</v>
      </c>
      <c r="B25" s="98"/>
      <c r="C25" s="96"/>
      <c r="D25" s="97"/>
    </row>
    <row r="26" spans="1:4" ht="18" customHeight="1">
      <c r="A26" s="95" t="s">
        <v>37</v>
      </c>
      <c r="B26" s="98"/>
      <c r="C26" s="96"/>
      <c r="D26" s="97"/>
    </row>
    <row r="27" spans="1:4" ht="18" customHeight="1">
      <c r="A27" s="95" t="s">
        <v>38</v>
      </c>
      <c r="B27" s="98"/>
      <c r="C27" s="96"/>
      <c r="D27" s="97"/>
    </row>
    <row r="28" spans="1:4" ht="18" customHeight="1">
      <c r="A28" s="95" t="s">
        <v>39</v>
      </c>
      <c r="B28" s="98"/>
      <c r="C28" s="96"/>
      <c r="D28" s="97"/>
    </row>
    <row r="29" spans="1:4" ht="18" customHeight="1" thickBot="1">
      <c r="A29" s="160" t="s">
        <v>40</v>
      </c>
      <c r="B29" s="99"/>
      <c r="C29" s="100"/>
      <c r="D29" s="101"/>
    </row>
    <row r="30" spans="1:4" ht="18" customHeight="1" thickBot="1">
      <c r="A30" s="42" t="s">
        <v>41</v>
      </c>
      <c r="B30" s="224" t="s">
        <v>49</v>
      </c>
      <c r="C30" s="225">
        <f>+C5+C6+C7+C8+C9+C16+C17+C18+C19+C20+C21+C22+C23+C24+C25+C26+C27+C28+C29</f>
        <v>28038</v>
      </c>
      <c r="D30" s="226">
        <f>+D5+D6+D7+D8+D9+D16+D17+D18+D19+D20+D21+D22+D23+D24+D25+D26+D27+D28+D29</f>
        <v>0</v>
      </c>
    </row>
    <row r="31" spans="1:4" ht="8.25" customHeight="1">
      <c r="A31" s="102"/>
      <c r="B31" s="689"/>
      <c r="C31" s="689"/>
      <c r="D31" s="689"/>
    </row>
  </sheetData>
  <sheetProtection sheet="1"/>
  <mergeCells count="2">
    <mergeCell ref="B31:D31"/>
    <mergeCell ref="B1:D1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CE,Dőlt"&amp;11 &amp;"Times New Roman CE,Félkövér dőlt"3. számú tájékoztató tábla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O81"/>
  <sheetViews>
    <sheetView view="pageLayout" workbookViewId="0" topLeftCell="A1">
      <selection activeCell="F27" sqref="F27"/>
    </sheetView>
  </sheetViews>
  <sheetFormatPr defaultColWidth="9.00390625" defaultRowHeight="12.75"/>
  <cols>
    <col min="1" max="1" width="4.875" style="121" customWidth="1"/>
    <col min="2" max="2" width="31.125" style="139" customWidth="1"/>
    <col min="3" max="4" width="9.00390625" style="139" customWidth="1"/>
    <col min="5" max="5" width="9.50390625" style="139" customWidth="1"/>
    <col min="6" max="6" width="8.875" style="139" customWidth="1"/>
    <col min="7" max="7" width="8.625" style="139" customWidth="1"/>
    <col min="8" max="8" width="8.875" style="139" customWidth="1"/>
    <col min="9" max="9" width="8.125" style="139" customWidth="1"/>
    <col min="10" max="14" width="9.50390625" style="139" customWidth="1"/>
    <col min="15" max="15" width="12.625" style="121" customWidth="1"/>
    <col min="16" max="16384" width="9.375" style="139" customWidth="1"/>
  </cols>
  <sheetData>
    <row r="1" spans="1:15" ht="31.5" customHeight="1">
      <c r="A1" s="694" t="s">
        <v>532</v>
      </c>
      <c r="B1" s="695"/>
      <c r="C1" s="695"/>
      <c r="D1" s="695"/>
      <c r="E1" s="695"/>
      <c r="F1" s="695"/>
      <c r="G1" s="695"/>
      <c r="H1" s="695"/>
      <c r="I1" s="695"/>
      <c r="J1" s="695"/>
      <c r="K1" s="695"/>
      <c r="L1" s="695"/>
      <c r="M1" s="695"/>
      <c r="N1" s="695"/>
      <c r="O1" s="695"/>
    </row>
    <row r="2" ht="16.5" thickBot="1">
      <c r="O2" s="4" t="s">
        <v>51</v>
      </c>
    </row>
    <row r="3" spans="1:15" s="121" customFormat="1" ht="25.5" customHeight="1" thickBot="1">
      <c r="A3" s="118" t="s">
        <v>13</v>
      </c>
      <c r="B3" s="119" t="s">
        <v>62</v>
      </c>
      <c r="C3" s="119" t="s">
        <v>74</v>
      </c>
      <c r="D3" s="119" t="s">
        <v>75</v>
      </c>
      <c r="E3" s="119" t="s">
        <v>76</v>
      </c>
      <c r="F3" s="119" t="s">
        <v>77</v>
      </c>
      <c r="G3" s="119" t="s">
        <v>78</v>
      </c>
      <c r="H3" s="119" t="s">
        <v>79</v>
      </c>
      <c r="I3" s="119" t="s">
        <v>80</v>
      </c>
      <c r="J3" s="119" t="s">
        <v>81</v>
      </c>
      <c r="K3" s="119" t="s">
        <v>82</v>
      </c>
      <c r="L3" s="119" t="s">
        <v>83</v>
      </c>
      <c r="M3" s="119" t="s">
        <v>84</v>
      </c>
      <c r="N3" s="119" t="s">
        <v>85</v>
      </c>
      <c r="O3" s="120" t="s">
        <v>49</v>
      </c>
    </row>
    <row r="4" spans="1:15" s="123" customFormat="1" ht="15" customHeight="1" thickBot="1">
      <c r="A4" s="122" t="s">
        <v>15</v>
      </c>
      <c r="B4" s="691" t="s">
        <v>54</v>
      </c>
      <c r="C4" s="692"/>
      <c r="D4" s="692"/>
      <c r="E4" s="692"/>
      <c r="F4" s="692"/>
      <c r="G4" s="692"/>
      <c r="H4" s="692"/>
      <c r="I4" s="692"/>
      <c r="J4" s="692"/>
      <c r="K4" s="692"/>
      <c r="L4" s="692"/>
      <c r="M4" s="692"/>
      <c r="N4" s="692"/>
      <c r="O4" s="693"/>
    </row>
    <row r="5" spans="1:15" s="123" customFormat="1" ht="22.5">
      <c r="A5" s="124" t="s">
        <v>16</v>
      </c>
      <c r="B5" s="486" t="s">
        <v>411</v>
      </c>
      <c r="C5" s="125">
        <v>635</v>
      </c>
      <c r="D5" s="125">
        <v>635</v>
      </c>
      <c r="E5" s="125">
        <v>635</v>
      </c>
      <c r="F5" s="125">
        <v>635</v>
      </c>
      <c r="G5" s="125">
        <v>635</v>
      </c>
      <c r="H5" s="125">
        <v>634</v>
      </c>
      <c r="I5" s="125">
        <v>635</v>
      </c>
      <c r="J5" s="125">
        <v>635</v>
      </c>
      <c r="K5" s="125">
        <v>634</v>
      </c>
      <c r="L5" s="125">
        <v>635</v>
      </c>
      <c r="M5" s="125">
        <v>635</v>
      </c>
      <c r="N5" s="125">
        <v>635</v>
      </c>
      <c r="O5" s="126">
        <f aca="true" t="shared" si="0" ref="O5:O25">SUM(C5:N5)</f>
        <v>7618</v>
      </c>
    </row>
    <row r="6" spans="1:15" s="130" customFormat="1" ht="22.5">
      <c r="A6" s="127" t="s">
        <v>17</v>
      </c>
      <c r="B6" s="288" t="s">
        <v>459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9">
        <f t="shared" si="0"/>
        <v>0</v>
      </c>
    </row>
    <row r="7" spans="1:15" s="130" customFormat="1" ht="22.5">
      <c r="A7" s="127" t="s">
        <v>18</v>
      </c>
      <c r="B7" s="287" t="s">
        <v>547</v>
      </c>
      <c r="C7" s="131"/>
      <c r="D7" s="131"/>
      <c r="E7" s="131"/>
      <c r="F7" s="131"/>
      <c r="G7" s="131"/>
      <c r="H7" s="131">
        <v>9375</v>
      </c>
      <c r="I7" s="131"/>
      <c r="J7" s="131"/>
      <c r="K7" s="131"/>
      <c r="L7" s="131"/>
      <c r="M7" s="131"/>
      <c r="N7" s="131"/>
      <c r="O7" s="132">
        <f t="shared" si="0"/>
        <v>9375</v>
      </c>
    </row>
    <row r="8" spans="1:15" s="130" customFormat="1" ht="13.5" customHeight="1">
      <c r="A8" s="127" t="s">
        <v>19</v>
      </c>
      <c r="B8" s="286" t="s">
        <v>178</v>
      </c>
      <c r="C8" s="128"/>
      <c r="D8" s="128">
        <v>1500</v>
      </c>
      <c r="E8" s="128">
        <v>9124</v>
      </c>
      <c r="F8" s="128">
        <v>1152</v>
      </c>
      <c r="G8" s="128"/>
      <c r="H8" s="128">
        <v>795</v>
      </c>
      <c r="I8" s="128"/>
      <c r="J8" s="128"/>
      <c r="K8" s="128">
        <v>9500</v>
      </c>
      <c r="L8" s="128">
        <v>1000</v>
      </c>
      <c r="M8" s="128"/>
      <c r="N8" s="128">
        <v>2199</v>
      </c>
      <c r="O8" s="129">
        <f t="shared" si="0"/>
        <v>25270</v>
      </c>
    </row>
    <row r="9" spans="1:15" s="130" customFormat="1" ht="13.5" customHeight="1">
      <c r="A9" s="127" t="s">
        <v>20</v>
      </c>
      <c r="B9" s="286" t="s">
        <v>460</v>
      </c>
      <c r="C9" s="128">
        <v>500</v>
      </c>
      <c r="D9" s="128">
        <v>500</v>
      </c>
      <c r="E9" s="128">
        <v>500</v>
      </c>
      <c r="F9" s="128">
        <v>500</v>
      </c>
      <c r="G9" s="128">
        <v>500</v>
      </c>
      <c r="H9" s="128">
        <v>350</v>
      </c>
      <c r="I9" s="128">
        <v>124</v>
      </c>
      <c r="J9" s="128">
        <v>125</v>
      </c>
      <c r="K9" s="128">
        <v>500</v>
      </c>
      <c r="L9" s="128">
        <v>500</v>
      </c>
      <c r="M9" s="128">
        <v>500</v>
      </c>
      <c r="N9" s="128">
        <v>500</v>
      </c>
      <c r="O9" s="129">
        <f t="shared" si="0"/>
        <v>5099</v>
      </c>
    </row>
    <row r="10" spans="1:15" s="130" customFormat="1" ht="13.5" customHeight="1">
      <c r="A10" s="127" t="s">
        <v>21</v>
      </c>
      <c r="B10" s="286" t="s">
        <v>8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9">
        <f t="shared" si="0"/>
        <v>0</v>
      </c>
    </row>
    <row r="11" spans="1:15" s="130" customFormat="1" ht="13.5" customHeight="1">
      <c r="A11" s="127" t="s">
        <v>22</v>
      </c>
      <c r="B11" s="286" t="s">
        <v>413</v>
      </c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9">
        <f t="shared" si="0"/>
        <v>0</v>
      </c>
    </row>
    <row r="12" spans="1:15" s="130" customFormat="1" ht="15.75">
      <c r="A12" s="127" t="s">
        <v>23</v>
      </c>
      <c r="B12" s="288" t="s">
        <v>485</v>
      </c>
      <c r="C12" s="128">
        <v>2154</v>
      </c>
      <c r="D12" s="128">
        <v>654</v>
      </c>
      <c r="E12" s="128"/>
      <c r="F12" s="128">
        <v>604</v>
      </c>
      <c r="G12" s="128">
        <v>41</v>
      </c>
      <c r="H12" s="128">
        <v>2248</v>
      </c>
      <c r="I12" s="128">
        <v>2286</v>
      </c>
      <c r="J12" s="128">
        <v>334</v>
      </c>
      <c r="K12" s="128"/>
      <c r="L12" s="128">
        <v>1154</v>
      </c>
      <c r="M12" s="128">
        <v>2154</v>
      </c>
      <c r="N12" s="128"/>
      <c r="O12" s="129">
        <f t="shared" si="0"/>
        <v>11629</v>
      </c>
    </row>
    <row r="13" spans="1:15" s="130" customFormat="1" ht="13.5" customHeight="1" thickBot="1">
      <c r="A13" s="127" t="s">
        <v>24</v>
      </c>
      <c r="B13" s="286" t="s">
        <v>486</v>
      </c>
      <c r="C13" s="128"/>
      <c r="D13" s="128"/>
      <c r="E13" s="128"/>
      <c r="F13" s="128"/>
      <c r="G13" s="128">
        <v>1513</v>
      </c>
      <c r="H13" s="128">
        <v>1775</v>
      </c>
      <c r="I13" s="128">
        <v>7413</v>
      </c>
      <c r="J13" s="128">
        <v>15597</v>
      </c>
      <c r="K13" s="128"/>
      <c r="L13" s="128"/>
      <c r="M13" s="128"/>
      <c r="N13" s="128"/>
      <c r="O13" s="129">
        <f t="shared" si="0"/>
        <v>26298</v>
      </c>
    </row>
    <row r="14" spans="1:15" s="123" customFormat="1" ht="15.75" customHeight="1" thickBot="1">
      <c r="A14" s="122" t="s">
        <v>25</v>
      </c>
      <c r="B14" s="43" t="s">
        <v>111</v>
      </c>
      <c r="C14" s="133">
        <f aca="true" t="shared" si="1" ref="C14:N14">SUM(C5:C13)</f>
        <v>3289</v>
      </c>
      <c r="D14" s="133">
        <f t="shared" si="1"/>
        <v>3289</v>
      </c>
      <c r="E14" s="133">
        <f t="shared" si="1"/>
        <v>10259</v>
      </c>
      <c r="F14" s="133">
        <f t="shared" si="1"/>
        <v>2891</v>
      </c>
      <c r="G14" s="133">
        <f t="shared" si="1"/>
        <v>2689</v>
      </c>
      <c r="H14" s="133">
        <f t="shared" si="1"/>
        <v>15177</v>
      </c>
      <c r="I14" s="133">
        <f t="shared" si="1"/>
        <v>10458</v>
      </c>
      <c r="J14" s="133">
        <f t="shared" si="1"/>
        <v>16691</v>
      </c>
      <c r="K14" s="133">
        <f t="shared" si="1"/>
        <v>10634</v>
      </c>
      <c r="L14" s="133">
        <f t="shared" si="1"/>
        <v>3289</v>
      </c>
      <c r="M14" s="133">
        <f t="shared" si="1"/>
        <v>3289</v>
      </c>
      <c r="N14" s="133">
        <f t="shared" si="1"/>
        <v>3334</v>
      </c>
      <c r="O14" s="134">
        <f>SUM(C14:N14)</f>
        <v>85289</v>
      </c>
    </row>
    <row r="15" spans="1:15" s="123" customFormat="1" ht="15" customHeight="1" thickBot="1">
      <c r="A15" s="122" t="s">
        <v>26</v>
      </c>
      <c r="B15" s="691" t="s">
        <v>56</v>
      </c>
      <c r="C15" s="692"/>
      <c r="D15" s="692"/>
      <c r="E15" s="692"/>
      <c r="F15" s="692"/>
      <c r="G15" s="692"/>
      <c r="H15" s="692"/>
      <c r="I15" s="692"/>
      <c r="J15" s="692"/>
      <c r="K15" s="692"/>
      <c r="L15" s="692"/>
      <c r="M15" s="692"/>
      <c r="N15" s="692"/>
      <c r="O15" s="693"/>
    </row>
    <row r="16" spans="1:15" s="130" customFormat="1" ht="13.5" customHeight="1">
      <c r="A16" s="135" t="s">
        <v>27</v>
      </c>
      <c r="B16" s="289" t="s">
        <v>63</v>
      </c>
      <c r="C16" s="131">
        <v>638</v>
      </c>
      <c r="D16" s="131">
        <v>638</v>
      </c>
      <c r="E16" s="131">
        <v>638</v>
      </c>
      <c r="F16" s="131">
        <v>639</v>
      </c>
      <c r="G16" s="131">
        <v>638</v>
      </c>
      <c r="H16" s="131">
        <v>638</v>
      </c>
      <c r="I16" s="131">
        <v>638</v>
      </c>
      <c r="J16" s="131">
        <v>639</v>
      </c>
      <c r="K16" s="131">
        <v>638</v>
      </c>
      <c r="L16" s="131">
        <v>638</v>
      </c>
      <c r="M16" s="131">
        <v>638</v>
      </c>
      <c r="N16" s="131">
        <v>639</v>
      </c>
      <c r="O16" s="132">
        <f t="shared" si="0"/>
        <v>7659</v>
      </c>
    </row>
    <row r="17" spans="1:15" s="130" customFormat="1" ht="27" customHeight="1">
      <c r="A17" s="127" t="s">
        <v>28</v>
      </c>
      <c r="B17" s="288" t="s">
        <v>187</v>
      </c>
      <c r="C17" s="128">
        <v>168</v>
      </c>
      <c r="D17" s="128">
        <v>168</v>
      </c>
      <c r="E17" s="128">
        <v>168</v>
      </c>
      <c r="F17" s="128">
        <v>169</v>
      </c>
      <c r="G17" s="128">
        <v>168</v>
      </c>
      <c r="H17" s="128">
        <v>168</v>
      </c>
      <c r="I17" s="128">
        <v>168</v>
      </c>
      <c r="J17" s="128">
        <v>169</v>
      </c>
      <c r="K17" s="128">
        <v>168</v>
      </c>
      <c r="L17" s="128">
        <v>168</v>
      </c>
      <c r="M17" s="128">
        <v>168</v>
      </c>
      <c r="N17" s="128">
        <v>169</v>
      </c>
      <c r="O17" s="129">
        <f t="shared" si="0"/>
        <v>2019</v>
      </c>
    </row>
    <row r="18" spans="1:15" s="130" customFormat="1" ht="13.5" customHeight="1">
      <c r="A18" s="127" t="s">
        <v>29</v>
      </c>
      <c r="B18" s="286" t="s">
        <v>143</v>
      </c>
      <c r="C18" s="128">
        <v>2100</v>
      </c>
      <c r="D18" s="128">
        <v>2100</v>
      </c>
      <c r="E18" s="128">
        <v>2100</v>
      </c>
      <c r="F18" s="128">
        <v>1700</v>
      </c>
      <c r="G18" s="128">
        <v>1500</v>
      </c>
      <c r="H18" s="128">
        <v>900</v>
      </c>
      <c r="I18" s="128">
        <v>900</v>
      </c>
      <c r="J18" s="128">
        <v>900</v>
      </c>
      <c r="K18" s="128">
        <v>1700</v>
      </c>
      <c r="L18" s="128">
        <v>2100</v>
      </c>
      <c r="M18" s="128">
        <v>2100</v>
      </c>
      <c r="N18" s="128">
        <v>2139</v>
      </c>
      <c r="O18" s="129">
        <f t="shared" si="0"/>
        <v>20239</v>
      </c>
    </row>
    <row r="19" spans="1:15" s="130" customFormat="1" ht="13.5" customHeight="1">
      <c r="A19" s="127" t="s">
        <v>30</v>
      </c>
      <c r="B19" s="286" t="s">
        <v>188</v>
      </c>
      <c r="C19" s="128">
        <v>133</v>
      </c>
      <c r="D19" s="128">
        <v>133</v>
      </c>
      <c r="E19" s="128">
        <v>133</v>
      </c>
      <c r="F19" s="128">
        <v>133</v>
      </c>
      <c r="G19" s="128">
        <v>133</v>
      </c>
      <c r="H19" s="128">
        <v>133</v>
      </c>
      <c r="I19" s="128">
        <v>133</v>
      </c>
      <c r="J19" s="128">
        <v>133</v>
      </c>
      <c r="K19" s="128">
        <v>133</v>
      </c>
      <c r="L19" s="128">
        <v>133</v>
      </c>
      <c r="M19" s="128">
        <v>133</v>
      </c>
      <c r="N19" s="128">
        <v>137</v>
      </c>
      <c r="O19" s="129">
        <f t="shared" si="0"/>
        <v>1600</v>
      </c>
    </row>
    <row r="20" spans="1:15" s="130" customFormat="1" ht="13.5" customHeight="1">
      <c r="A20" s="127" t="s">
        <v>31</v>
      </c>
      <c r="B20" s="286" t="s">
        <v>9</v>
      </c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9">
        <f t="shared" si="0"/>
        <v>0</v>
      </c>
    </row>
    <row r="21" spans="1:15" s="130" customFormat="1" ht="13.5" customHeight="1">
      <c r="A21" s="127" t="s">
        <v>32</v>
      </c>
      <c r="B21" s="286" t="s">
        <v>220</v>
      </c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9">
        <f t="shared" si="0"/>
        <v>0</v>
      </c>
    </row>
    <row r="22" spans="1:15" s="130" customFormat="1" ht="15.75">
      <c r="A22" s="127" t="s">
        <v>33</v>
      </c>
      <c r="B22" s="288" t="s">
        <v>191</v>
      </c>
      <c r="C22" s="128"/>
      <c r="D22" s="128"/>
      <c r="E22" s="128"/>
      <c r="F22" s="128"/>
      <c r="G22" s="128"/>
      <c r="H22" s="128">
        <v>13088</v>
      </c>
      <c r="I22" s="128">
        <v>8369</v>
      </c>
      <c r="J22" s="128">
        <v>14600</v>
      </c>
      <c r="K22" s="128">
        <v>7745</v>
      </c>
      <c r="L22" s="128"/>
      <c r="M22" s="128"/>
      <c r="N22" s="128"/>
      <c r="O22" s="129">
        <f t="shared" si="0"/>
        <v>43802</v>
      </c>
    </row>
    <row r="23" spans="1:15" s="130" customFormat="1" ht="13.5" customHeight="1">
      <c r="A23" s="127" t="s">
        <v>34</v>
      </c>
      <c r="B23" s="286" t="s">
        <v>546</v>
      </c>
      <c r="C23" s="128">
        <v>250</v>
      </c>
      <c r="D23" s="128">
        <v>250</v>
      </c>
      <c r="E23" s="128">
        <v>250</v>
      </c>
      <c r="F23" s="128">
        <v>250</v>
      </c>
      <c r="G23" s="128">
        <v>250</v>
      </c>
      <c r="H23" s="128">
        <v>250</v>
      </c>
      <c r="I23" s="128">
        <v>250</v>
      </c>
      <c r="J23" s="128">
        <v>250</v>
      </c>
      <c r="K23" s="128">
        <v>250</v>
      </c>
      <c r="L23" s="128">
        <v>250</v>
      </c>
      <c r="M23" s="128">
        <v>250</v>
      </c>
      <c r="N23" s="128">
        <v>250</v>
      </c>
      <c r="O23" s="129">
        <f t="shared" si="0"/>
        <v>3000</v>
      </c>
    </row>
    <row r="24" spans="1:15" s="130" customFormat="1" ht="13.5" customHeight="1" thickBot="1">
      <c r="A24" s="127" t="s">
        <v>35</v>
      </c>
      <c r="B24" s="286" t="s">
        <v>484</v>
      </c>
      <c r="C24" s="128">
        <v>0</v>
      </c>
      <c r="D24" s="128"/>
      <c r="E24" s="128">
        <v>6970</v>
      </c>
      <c r="F24" s="128"/>
      <c r="G24" s="128"/>
      <c r="H24" s="128"/>
      <c r="I24" s="128"/>
      <c r="J24" s="128"/>
      <c r="K24" s="128"/>
      <c r="L24" s="128"/>
      <c r="M24" s="128"/>
      <c r="N24" s="128"/>
      <c r="O24" s="129">
        <f t="shared" si="0"/>
        <v>6970</v>
      </c>
    </row>
    <row r="25" spans="1:15" s="123" customFormat="1" ht="15.75" customHeight="1" thickBot="1">
      <c r="A25" s="136" t="s">
        <v>36</v>
      </c>
      <c r="B25" s="43" t="s">
        <v>112</v>
      </c>
      <c r="C25" s="133">
        <f aca="true" t="shared" si="2" ref="C25:N25">SUM(C16:C24)</f>
        <v>3289</v>
      </c>
      <c r="D25" s="133">
        <f t="shared" si="2"/>
        <v>3289</v>
      </c>
      <c r="E25" s="133">
        <f t="shared" si="2"/>
        <v>10259</v>
      </c>
      <c r="F25" s="133">
        <f t="shared" si="2"/>
        <v>2891</v>
      </c>
      <c r="G25" s="133">
        <f t="shared" si="2"/>
        <v>2689</v>
      </c>
      <c r="H25" s="133">
        <f t="shared" si="2"/>
        <v>15177</v>
      </c>
      <c r="I25" s="133">
        <f t="shared" si="2"/>
        <v>10458</v>
      </c>
      <c r="J25" s="133">
        <f t="shared" si="2"/>
        <v>16691</v>
      </c>
      <c r="K25" s="133">
        <f t="shared" si="2"/>
        <v>10634</v>
      </c>
      <c r="L25" s="133">
        <f t="shared" si="2"/>
        <v>3289</v>
      </c>
      <c r="M25" s="133">
        <f t="shared" si="2"/>
        <v>3289</v>
      </c>
      <c r="N25" s="133">
        <f t="shared" si="2"/>
        <v>3334</v>
      </c>
      <c r="O25" s="134">
        <f t="shared" si="0"/>
        <v>85289</v>
      </c>
    </row>
    <row r="26" spans="1:15" ht="16.5" thickBot="1">
      <c r="A26" s="136" t="s">
        <v>37</v>
      </c>
      <c r="B26" s="290" t="s">
        <v>113</v>
      </c>
      <c r="C26" s="137">
        <f aca="true" t="shared" si="3" ref="C26:O26">C14-C25</f>
        <v>0</v>
      </c>
      <c r="D26" s="137">
        <f t="shared" si="3"/>
        <v>0</v>
      </c>
      <c r="E26" s="137">
        <f t="shared" si="3"/>
        <v>0</v>
      </c>
      <c r="F26" s="137">
        <f t="shared" si="3"/>
        <v>0</v>
      </c>
      <c r="G26" s="137">
        <f t="shared" si="3"/>
        <v>0</v>
      </c>
      <c r="H26" s="137">
        <f t="shared" si="3"/>
        <v>0</v>
      </c>
      <c r="I26" s="137">
        <f t="shared" si="3"/>
        <v>0</v>
      </c>
      <c r="J26" s="137">
        <f t="shared" si="3"/>
        <v>0</v>
      </c>
      <c r="K26" s="137">
        <f t="shared" si="3"/>
        <v>0</v>
      </c>
      <c r="L26" s="137">
        <f t="shared" si="3"/>
        <v>0</v>
      </c>
      <c r="M26" s="137">
        <f t="shared" si="3"/>
        <v>0</v>
      </c>
      <c r="N26" s="137">
        <f t="shared" si="3"/>
        <v>0</v>
      </c>
      <c r="O26" s="138">
        <f t="shared" si="3"/>
        <v>0</v>
      </c>
    </row>
    <row r="27" ht="15.75">
      <c r="A27" s="140"/>
    </row>
    <row r="28" spans="2:15" ht="15.75">
      <c r="B28" s="141"/>
      <c r="C28" s="142"/>
      <c r="D28" s="142"/>
      <c r="O28" s="139"/>
    </row>
    <row r="29" ht="15.75">
      <c r="O29" s="139"/>
    </row>
    <row r="30" ht="15.75">
      <c r="O30" s="139"/>
    </row>
    <row r="31" ht="15.75">
      <c r="O31" s="139"/>
    </row>
    <row r="32" ht="15.75">
      <c r="O32" s="139"/>
    </row>
    <row r="33" ht="15.75">
      <c r="O33" s="139"/>
    </row>
    <row r="34" ht="15.75">
      <c r="O34" s="139"/>
    </row>
    <row r="35" ht="15.75">
      <c r="O35" s="139"/>
    </row>
    <row r="36" ht="15.75">
      <c r="O36" s="139"/>
    </row>
    <row r="37" ht="15.75">
      <c r="O37" s="139"/>
    </row>
    <row r="38" ht="15.75">
      <c r="O38" s="139"/>
    </row>
    <row r="39" ht="15.75">
      <c r="O39" s="139"/>
    </row>
    <row r="40" ht="15.75">
      <c r="O40" s="139"/>
    </row>
    <row r="41" ht="15.75">
      <c r="O41" s="139"/>
    </row>
    <row r="42" ht="15.75">
      <c r="O42" s="139"/>
    </row>
    <row r="43" ht="15.75">
      <c r="O43" s="139"/>
    </row>
    <row r="44" ht="15.75">
      <c r="O44" s="139"/>
    </row>
    <row r="45" ht="15.75">
      <c r="O45" s="139"/>
    </row>
    <row r="46" ht="15.75">
      <c r="O46" s="139"/>
    </row>
    <row r="47" ht="15.75">
      <c r="O47" s="139"/>
    </row>
    <row r="48" ht="15.75">
      <c r="O48" s="139"/>
    </row>
    <row r="49" ht="15.75">
      <c r="O49" s="139"/>
    </row>
    <row r="50" ht="15.75">
      <c r="O50" s="139"/>
    </row>
    <row r="51" ht="15.75">
      <c r="O51" s="139"/>
    </row>
    <row r="52" ht="15.75">
      <c r="O52" s="139"/>
    </row>
    <row r="53" ht="15.75">
      <c r="O53" s="139"/>
    </row>
    <row r="54" ht="15.75">
      <c r="O54" s="139"/>
    </row>
    <row r="55" ht="15.75">
      <c r="O55" s="139"/>
    </row>
    <row r="56" ht="15.75">
      <c r="O56" s="139"/>
    </row>
    <row r="57" ht="15.75">
      <c r="O57" s="139"/>
    </row>
    <row r="58" ht="15.75">
      <c r="O58" s="139"/>
    </row>
    <row r="59" ht="15.75">
      <c r="O59" s="139"/>
    </row>
    <row r="60" ht="15.75">
      <c r="O60" s="139"/>
    </row>
    <row r="61" ht="15.75">
      <c r="O61" s="139"/>
    </row>
    <row r="62" ht="15.75">
      <c r="O62" s="139"/>
    </row>
    <row r="63" ht="15.75">
      <c r="O63" s="139"/>
    </row>
    <row r="64" ht="15.75">
      <c r="O64" s="139"/>
    </row>
    <row r="65" ht="15.75">
      <c r="O65" s="139"/>
    </row>
    <row r="66" ht="15.75">
      <c r="O66" s="139"/>
    </row>
    <row r="67" ht="15.75">
      <c r="O67" s="139"/>
    </row>
    <row r="68" ht="15.75">
      <c r="O68" s="139"/>
    </row>
    <row r="69" ht="15.75">
      <c r="O69" s="139"/>
    </row>
    <row r="70" ht="15.75">
      <c r="O70" s="139"/>
    </row>
    <row r="71" ht="15.75">
      <c r="O71" s="139"/>
    </row>
    <row r="72" ht="15.75">
      <c r="O72" s="139"/>
    </row>
    <row r="73" ht="15.75">
      <c r="O73" s="139"/>
    </row>
    <row r="74" ht="15.75">
      <c r="O74" s="139"/>
    </row>
    <row r="75" ht="15.75">
      <c r="O75" s="139"/>
    </row>
    <row r="76" ht="15.75">
      <c r="O76" s="139"/>
    </row>
    <row r="77" ht="15.75">
      <c r="O77" s="139"/>
    </row>
    <row r="78" ht="15.75">
      <c r="O78" s="139"/>
    </row>
    <row r="79" ht="15.75">
      <c r="O79" s="139"/>
    </row>
    <row r="80" ht="15.75">
      <c r="O80" s="139"/>
    </row>
    <row r="81" ht="15.75">
      <c r="O81" s="139"/>
    </row>
  </sheetData>
  <sheetProtection/>
  <mergeCells count="3">
    <mergeCell ref="B4:O4"/>
    <mergeCell ref="B15:O15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4. számú tájékoztató tábla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26"/>
  <sheetViews>
    <sheetView view="pageBreakPreview" zoomScale="60" zoomScalePageLayoutView="0" workbookViewId="0" topLeftCell="A1">
      <selection activeCell="F19" sqref="F19"/>
    </sheetView>
  </sheetViews>
  <sheetFormatPr defaultColWidth="9.00390625" defaultRowHeight="12.75"/>
  <cols>
    <col min="1" max="1" width="88.625" style="53" customWidth="1"/>
    <col min="2" max="2" width="27.875" style="53" customWidth="1"/>
    <col min="3" max="16384" width="9.375" style="53" customWidth="1"/>
  </cols>
  <sheetData>
    <row r="1" spans="1:2" ht="47.25" customHeight="1">
      <c r="A1" s="696" t="s">
        <v>535</v>
      </c>
      <c r="B1" s="696"/>
    </row>
    <row r="2" spans="1:2" ht="22.5" customHeight="1" thickBot="1">
      <c r="A2" s="376"/>
      <c r="B2" s="377" t="s">
        <v>10</v>
      </c>
    </row>
    <row r="3" spans="1:2" s="54" customFormat="1" ht="24" customHeight="1" thickBot="1">
      <c r="A3" s="292" t="s">
        <v>48</v>
      </c>
      <c r="B3" s="375" t="s">
        <v>533</v>
      </c>
    </row>
    <row r="4" spans="1:2" s="55" customFormat="1" ht="13.5" thickBot="1">
      <c r="A4" s="209">
        <v>1</v>
      </c>
      <c r="B4" s="210">
        <v>2</v>
      </c>
    </row>
    <row r="5" spans="1:2" ht="12.75">
      <c r="A5" s="143" t="s">
        <v>481</v>
      </c>
      <c r="B5" s="547">
        <v>1829332</v>
      </c>
    </row>
    <row r="6" spans="1:2" ht="12.75">
      <c r="A6" s="144" t="s">
        <v>544</v>
      </c>
      <c r="B6" s="547"/>
    </row>
    <row r="7" spans="1:2" ht="12.75" customHeight="1">
      <c r="A7" s="144" t="s">
        <v>534</v>
      </c>
      <c r="B7" s="547"/>
    </row>
    <row r="8" spans="1:2" ht="12.75">
      <c r="A8" s="144" t="s">
        <v>537</v>
      </c>
      <c r="B8" s="547"/>
    </row>
    <row r="9" spans="1:2" ht="12.75">
      <c r="A9" s="144" t="s">
        <v>538</v>
      </c>
      <c r="B9" s="547"/>
    </row>
    <row r="10" spans="1:2" ht="12.75">
      <c r="A10" s="144" t="s">
        <v>539</v>
      </c>
      <c r="B10" s="547"/>
    </row>
    <row r="11" spans="1:2" ht="12.75">
      <c r="A11" s="144" t="s">
        <v>540</v>
      </c>
      <c r="B11" s="547"/>
    </row>
    <row r="12" spans="1:2" ht="17.25" customHeight="1">
      <c r="A12" s="144" t="s">
        <v>482</v>
      </c>
      <c r="B12" s="547">
        <v>4811519</v>
      </c>
    </row>
    <row r="13" spans="1:2" ht="12.75">
      <c r="A13" s="144" t="s">
        <v>541</v>
      </c>
      <c r="B13" s="547"/>
    </row>
    <row r="14" spans="1:2" ht="12.75">
      <c r="A14" s="144" t="s">
        <v>543</v>
      </c>
      <c r="B14" s="547"/>
    </row>
    <row r="15" spans="1:2" ht="12.75">
      <c r="A15" s="144" t="s">
        <v>542</v>
      </c>
      <c r="B15" s="547"/>
    </row>
    <row r="16" spans="1:2" ht="12.75">
      <c r="A16" s="144"/>
      <c r="B16" s="547"/>
    </row>
    <row r="17" spans="1:2" ht="12.75">
      <c r="A17" s="144" t="s">
        <v>487</v>
      </c>
      <c r="B17" s="547">
        <v>1200000</v>
      </c>
    </row>
    <row r="18" spans="1:2" ht="12.75">
      <c r="A18" s="144"/>
      <c r="B18" s="408"/>
    </row>
    <row r="19" spans="1:2" ht="12.75">
      <c r="A19" s="144"/>
      <c r="B19" s="408"/>
    </row>
    <row r="20" spans="1:2" ht="12.75">
      <c r="A20" s="144"/>
      <c r="B20" s="408"/>
    </row>
    <row r="21" spans="1:2" ht="12.75">
      <c r="A21" s="144"/>
      <c r="B21" s="408"/>
    </row>
    <row r="22" spans="1:2" ht="12.75">
      <c r="A22" s="144"/>
      <c r="B22" s="408"/>
    </row>
    <row r="23" spans="1:2" ht="12.75">
      <c r="A23" s="144"/>
      <c r="B23" s="408"/>
    </row>
    <row r="24" spans="1:2" ht="12.75">
      <c r="A24" s="144"/>
      <c r="B24" s="408"/>
    </row>
    <row r="25" spans="1:2" ht="13.5" thickBot="1">
      <c r="A25" s="145"/>
      <c r="B25" s="408"/>
    </row>
    <row r="26" spans="1:2" s="57" customFormat="1" ht="19.5" customHeight="1" thickBot="1">
      <c r="A26" s="40" t="s">
        <v>49</v>
      </c>
      <c r="B26" s="56">
        <f>SUM(B5:B25)</f>
        <v>7840851</v>
      </c>
    </row>
  </sheetData>
  <sheetProtection/>
  <mergeCells count="1">
    <mergeCell ref="A1:B1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r:id="rId1"/>
  <headerFooter alignWithMargins="0">
    <oddHeader>&amp;R&amp;"Times New Roman CE,Félkövér dőlt"&amp;11 5. számú tájékoztató tábla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D39"/>
  <sheetViews>
    <sheetView zoomScalePageLayoutView="0" workbookViewId="0" topLeftCell="A13">
      <selection activeCell="C38" sqref="C38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1:4" ht="45" customHeight="1">
      <c r="A1" s="700" t="s">
        <v>536</v>
      </c>
      <c r="B1" s="700"/>
      <c r="C1" s="700"/>
      <c r="D1" s="700"/>
    </row>
    <row r="2" spans="1:4" ht="17.25" customHeight="1">
      <c r="A2" s="374"/>
      <c r="B2" s="374"/>
      <c r="C2" s="374"/>
      <c r="D2" s="374"/>
    </row>
    <row r="3" spans="1:4" ht="13.5" thickBot="1">
      <c r="A3" s="227"/>
      <c r="B3" s="227"/>
      <c r="C3" s="697" t="s">
        <v>51</v>
      </c>
      <c r="D3" s="697"/>
    </row>
    <row r="4" spans="1:4" ht="42.75" customHeight="1" thickBot="1">
      <c r="A4" s="378" t="s">
        <v>70</v>
      </c>
      <c r="B4" s="379" t="s">
        <v>127</v>
      </c>
      <c r="C4" s="379" t="s">
        <v>128</v>
      </c>
      <c r="D4" s="380" t="s">
        <v>11</v>
      </c>
    </row>
    <row r="5" spans="1:4" ht="15.75" customHeight="1">
      <c r="A5" s="228" t="s">
        <v>15</v>
      </c>
      <c r="B5" s="32" t="s">
        <v>477</v>
      </c>
      <c r="C5" s="32"/>
      <c r="D5" s="33"/>
    </row>
    <row r="6" spans="1:4" ht="15.75" customHeight="1">
      <c r="A6" s="229" t="s">
        <v>16</v>
      </c>
      <c r="B6" s="34"/>
      <c r="C6" s="34"/>
      <c r="D6" s="35"/>
    </row>
    <row r="7" spans="1:4" ht="15.75" customHeight="1">
      <c r="A7" s="229" t="s">
        <v>17</v>
      </c>
      <c r="B7" s="34"/>
      <c r="C7" s="34"/>
      <c r="D7" s="35"/>
    </row>
    <row r="8" spans="1:4" ht="15.75" customHeight="1">
      <c r="A8" s="229" t="s">
        <v>18</v>
      </c>
      <c r="B8" s="34"/>
      <c r="C8" s="34"/>
      <c r="D8" s="35"/>
    </row>
    <row r="9" spans="1:4" ht="15.75" customHeight="1">
      <c r="A9" s="229" t="s">
        <v>19</v>
      </c>
      <c r="B9" s="34"/>
      <c r="C9" s="34"/>
      <c r="D9" s="35"/>
    </row>
    <row r="10" spans="1:4" ht="15.75" customHeight="1">
      <c r="A10" s="229" t="s">
        <v>20</v>
      </c>
      <c r="B10" s="34"/>
      <c r="C10" s="34"/>
      <c r="D10" s="35"/>
    </row>
    <row r="11" spans="1:4" ht="15.75" customHeight="1">
      <c r="A11" s="229" t="s">
        <v>21</v>
      </c>
      <c r="B11" s="34"/>
      <c r="C11" s="34"/>
      <c r="D11" s="35"/>
    </row>
    <row r="12" spans="1:4" ht="15.75" customHeight="1">
      <c r="A12" s="229" t="s">
        <v>22</v>
      </c>
      <c r="B12" s="34"/>
      <c r="C12" s="34"/>
      <c r="D12" s="35"/>
    </row>
    <row r="13" spans="1:4" ht="15.75" customHeight="1">
      <c r="A13" s="229" t="s">
        <v>23</v>
      </c>
      <c r="B13" s="34"/>
      <c r="C13" s="34"/>
      <c r="D13" s="35"/>
    </row>
    <row r="14" spans="1:4" ht="15.75" customHeight="1">
      <c r="A14" s="229" t="s">
        <v>24</v>
      </c>
      <c r="B14" s="34"/>
      <c r="C14" s="34"/>
      <c r="D14" s="35"/>
    </row>
    <row r="15" spans="1:4" ht="15.75" customHeight="1">
      <c r="A15" s="229" t="s">
        <v>25</v>
      </c>
      <c r="B15" s="34"/>
      <c r="C15" s="34"/>
      <c r="D15" s="35"/>
    </row>
    <row r="16" spans="1:4" ht="15.75" customHeight="1">
      <c r="A16" s="229" t="s">
        <v>26</v>
      </c>
      <c r="B16" s="34"/>
      <c r="C16" s="34"/>
      <c r="D16" s="35"/>
    </row>
    <row r="17" spans="1:4" ht="15.75" customHeight="1">
      <c r="A17" s="229" t="s">
        <v>27</v>
      </c>
      <c r="B17" s="34"/>
      <c r="C17" s="34"/>
      <c r="D17" s="35"/>
    </row>
    <row r="18" spans="1:4" ht="15.75" customHeight="1">
      <c r="A18" s="229" t="s">
        <v>28</v>
      </c>
      <c r="B18" s="34"/>
      <c r="C18" s="34"/>
      <c r="D18" s="35"/>
    </row>
    <row r="19" spans="1:4" ht="15.75" customHeight="1">
      <c r="A19" s="229" t="s">
        <v>29</v>
      </c>
      <c r="B19" s="34"/>
      <c r="C19" s="34"/>
      <c r="D19" s="35"/>
    </row>
    <row r="20" spans="1:4" ht="15.75" customHeight="1">
      <c r="A20" s="229" t="s">
        <v>30</v>
      </c>
      <c r="B20" s="34"/>
      <c r="C20" s="34"/>
      <c r="D20" s="35"/>
    </row>
    <row r="21" spans="1:4" ht="15.75" customHeight="1">
      <c r="A21" s="229" t="s">
        <v>31</v>
      </c>
      <c r="B21" s="34"/>
      <c r="C21" s="34"/>
      <c r="D21" s="35"/>
    </row>
    <row r="22" spans="1:4" ht="15.75" customHeight="1">
      <c r="A22" s="229" t="s">
        <v>32</v>
      </c>
      <c r="B22" s="34"/>
      <c r="C22" s="34"/>
      <c r="D22" s="35"/>
    </row>
    <row r="23" spans="1:4" ht="15.75" customHeight="1">
      <c r="A23" s="229" t="s">
        <v>33</v>
      </c>
      <c r="B23" s="34"/>
      <c r="C23" s="34"/>
      <c r="D23" s="35"/>
    </row>
    <row r="24" spans="1:4" ht="15.75" customHeight="1">
      <c r="A24" s="229" t="s">
        <v>34</v>
      </c>
      <c r="B24" s="34"/>
      <c r="C24" s="34"/>
      <c r="D24" s="35"/>
    </row>
    <row r="25" spans="1:4" ht="15.75" customHeight="1">
      <c r="A25" s="229" t="s">
        <v>35</v>
      </c>
      <c r="B25" s="34"/>
      <c r="C25" s="34"/>
      <c r="D25" s="35"/>
    </row>
    <row r="26" spans="1:4" ht="15.75" customHeight="1">
      <c r="A26" s="229" t="s">
        <v>36</v>
      </c>
      <c r="B26" s="34"/>
      <c r="C26" s="34"/>
      <c r="D26" s="35"/>
    </row>
    <row r="27" spans="1:4" ht="15.75" customHeight="1">
      <c r="A27" s="229" t="s">
        <v>37</v>
      </c>
      <c r="B27" s="34"/>
      <c r="C27" s="34"/>
      <c r="D27" s="35"/>
    </row>
    <row r="28" spans="1:4" ht="15.75" customHeight="1">
      <c r="A28" s="229" t="s">
        <v>38</v>
      </c>
      <c r="B28" s="34"/>
      <c r="C28" s="34"/>
      <c r="D28" s="35"/>
    </row>
    <row r="29" spans="1:4" ht="15.75" customHeight="1">
      <c r="A29" s="229" t="s">
        <v>39</v>
      </c>
      <c r="B29" s="34"/>
      <c r="C29" s="34"/>
      <c r="D29" s="35"/>
    </row>
    <row r="30" spans="1:4" ht="15.75" customHeight="1">
      <c r="A30" s="229" t="s">
        <v>40</v>
      </c>
      <c r="B30" s="34"/>
      <c r="C30" s="34"/>
      <c r="D30" s="35"/>
    </row>
    <row r="31" spans="1:4" ht="15.75" customHeight="1">
      <c r="A31" s="229" t="s">
        <v>41</v>
      </c>
      <c r="B31" s="34"/>
      <c r="C31" s="34"/>
      <c r="D31" s="35"/>
    </row>
    <row r="32" spans="1:4" ht="15.75" customHeight="1">
      <c r="A32" s="229" t="s">
        <v>42</v>
      </c>
      <c r="B32" s="34"/>
      <c r="C32" s="34"/>
      <c r="D32" s="35"/>
    </row>
    <row r="33" spans="1:4" ht="15.75" customHeight="1">
      <c r="A33" s="229" t="s">
        <v>43</v>
      </c>
      <c r="B33" s="34"/>
      <c r="C33" s="34"/>
      <c r="D33" s="35"/>
    </row>
    <row r="34" spans="1:4" ht="15.75" customHeight="1">
      <c r="A34" s="229" t="s">
        <v>129</v>
      </c>
      <c r="B34" s="34"/>
      <c r="C34" s="34"/>
      <c r="D34" s="104"/>
    </row>
    <row r="35" spans="1:4" ht="15.75" customHeight="1">
      <c r="A35" s="229" t="s">
        <v>130</v>
      </c>
      <c r="B35" s="34"/>
      <c r="C35" s="34"/>
      <c r="D35" s="104"/>
    </row>
    <row r="36" spans="1:4" ht="15.75" customHeight="1">
      <c r="A36" s="229" t="s">
        <v>131</v>
      </c>
      <c r="B36" s="34"/>
      <c r="C36" s="34"/>
      <c r="D36" s="104"/>
    </row>
    <row r="37" spans="1:4" ht="15.75" customHeight="1" thickBot="1">
      <c r="A37" s="230" t="s">
        <v>132</v>
      </c>
      <c r="B37" s="36"/>
      <c r="C37" s="36"/>
      <c r="D37" s="105"/>
    </row>
    <row r="38" spans="1:4" ht="15.75" customHeight="1" thickBot="1">
      <c r="A38" s="698" t="s">
        <v>49</v>
      </c>
      <c r="B38" s="699"/>
      <c r="C38" s="634"/>
      <c r="D38" s="231">
        <f>SUM(D5:D37)</f>
        <v>0</v>
      </c>
    </row>
    <row r="39" ht="12.75">
      <c r="A39" t="s">
        <v>207</v>
      </c>
    </row>
  </sheetData>
  <sheetProtection/>
  <mergeCells count="3">
    <mergeCell ref="C3:D3"/>
    <mergeCell ref="A38:B38"/>
    <mergeCell ref="A1:D1"/>
  </mergeCells>
  <conditionalFormatting sqref="D38">
    <cfRule type="cellIs" priority="1" dxfId="0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6. számú tájékoztató tábla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F36"/>
  <sheetViews>
    <sheetView view="pageBreakPreview" zoomScale="60" zoomScalePageLayoutView="0" workbookViewId="0" topLeftCell="A1">
      <selection activeCell="J24" sqref="J24"/>
    </sheetView>
  </sheetViews>
  <sheetFormatPr defaultColWidth="9.00390625" defaultRowHeight="12.75"/>
  <cols>
    <col min="1" max="1" width="28.875" style="0" customWidth="1"/>
    <col min="2" max="2" width="12.50390625" style="0" customWidth="1"/>
    <col min="3" max="3" width="16.00390625" style="0" customWidth="1"/>
    <col min="4" max="4" width="17.125" style="0" customWidth="1"/>
    <col min="5" max="5" width="16.125" style="0" customWidth="1"/>
    <col min="6" max="6" width="16.375" style="0" customWidth="1"/>
  </cols>
  <sheetData>
    <row r="1" spans="1:6" ht="12.75">
      <c r="A1" s="701" t="s">
        <v>549</v>
      </c>
      <c r="B1" s="701"/>
      <c r="C1" s="701"/>
      <c r="D1" s="701"/>
      <c r="E1" s="701"/>
      <c r="F1" s="701"/>
    </row>
    <row r="2" spans="1:6" ht="12.75">
      <c r="A2" s="701"/>
      <c r="B2" s="701"/>
      <c r="C2" s="701"/>
      <c r="D2" s="701"/>
      <c r="E2" s="701"/>
      <c r="F2" s="701"/>
    </row>
    <row r="3" spans="1:6" ht="20.25" customHeight="1">
      <c r="A3" s="701"/>
      <c r="B3" s="701"/>
      <c r="C3" s="701"/>
      <c r="D3" s="701"/>
      <c r="E3" s="701"/>
      <c r="F3" s="701"/>
    </row>
    <row r="4" spans="1:6" ht="15.75" thickBot="1">
      <c r="A4" s="517"/>
      <c r="B4" s="517"/>
      <c r="C4" s="517"/>
      <c r="D4" s="517"/>
      <c r="E4" s="517"/>
      <c r="F4" s="518" t="s">
        <v>134</v>
      </c>
    </row>
    <row r="5" spans="1:6" ht="12.75">
      <c r="A5" s="702" t="s">
        <v>202</v>
      </c>
      <c r="B5" s="705" t="s">
        <v>548</v>
      </c>
      <c r="C5" s="708" t="s">
        <v>488</v>
      </c>
      <c r="D5" s="709"/>
      <c r="E5" s="709"/>
      <c r="F5" s="712" t="s">
        <v>489</v>
      </c>
    </row>
    <row r="6" spans="1:6" ht="12.75">
      <c r="A6" s="703"/>
      <c r="B6" s="706"/>
      <c r="C6" s="710"/>
      <c r="D6" s="711"/>
      <c r="E6" s="711"/>
      <c r="F6" s="713"/>
    </row>
    <row r="7" spans="1:6" ht="17.25" customHeight="1" thickBot="1">
      <c r="A7" s="704"/>
      <c r="B7" s="707"/>
      <c r="C7" s="519" t="s">
        <v>243</v>
      </c>
      <c r="D7" s="519" t="s">
        <v>450</v>
      </c>
      <c r="E7" s="519" t="s">
        <v>550</v>
      </c>
      <c r="F7" s="714"/>
    </row>
    <row r="8" spans="1:6" ht="12.75">
      <c r="A8" s="520">
        <v>1</v>
      </c>
      <c r="B8" s="521">
        <v>2</v>
      </c>
      <c r="C8" s="521">
        <v>3</v>
      </c>
      <c r="D8" s="521">
        <v>4</v>
      </c>
      <c r="E8" s="521">
        <v>5</v>
      </c>
      <c r="F8" s="522">
        <v>7</v>
      </c>
    </row>
    <row r="9" spans="1:6" ht="12" customHeight="1">
      <c r="A9" s="523" t="s">
        <v>55</v>
      </c>
      <c r="B9" s="524" t="s">
        <v>50</v>
      </c>
      <c r="C9" s="525">
        <v>22500</v>
      </c>
      <c r="D9" s="525">
        <v>23000</v>
      </c>
      <c r="E9" s="525">
        <v>23500</v>
      </c>
      <c r="F9" s="526">
        <f>+C9+D9+E9</f>
        <v>69000</v>
      </c>
    </row>
    <row r="10" spans="1:6" ht="15" customHeight="1">
      <c r="A10" s="523" t="s">
        <v>490</v>
      </c>
      <c r="B10" s="524" t="s">
        <v>59</v>
      </c>
      <c r="C10" s="525"/>
      <c r="D10" s="525"/>
      <c r="E10" s="525"/>
      <c r="F10" s="526">
        <f>+C10+D10+E10</f>
        <v>0</v>
      </c>
    </row>
    <row r="11" spans="1:6" ht="15.75" customHeight="1">
      <c r="A11" s="523" t="s">
        <v>491</v>
      </c>
      <c r="B11" s="524" t="s">
        <v>60</v>
      </c>
      <c r="C11" s="525">
        <v>250</v>
      </c>
      <c r="D11" s="525">
        <v>275</v>
      </c>
      <c r="E11" s="525">
        <v>300</v>
      </c>
      <c r="F11" s="526">
        <f aca="true" t="shared" si="0" ref="F11:F35">+C11+D11+E11</f>
        <v>825</v>
      </c>
    </row>
    <row r="12" spans="1:6" ht="33" customHeight="1">
      <c r="A12" s="523" t="s">
        <v>492</v>
      </c>
      <c r="B12" s="524" t="s">
        <v>471</v>
      </c>
      <c r="C12" s="525">
        <v>1100</v>
      </c>
      <c r="D12" s="525">
        <v>1150</v>
      </c>
      <c r="E12" s="525">
        <v>1200</v>
      </c>
      <c r="F12" s="526">
        <f t="shared" si="0"/>
        <v>3450</v>
      </c>
    </row>
    <row r="13" spans="1:6" ht="22.5" customHeight="1">
      <c r="A13" s="523" t="s">
        <v>493</v>
      </c>
      <c r="B13" s="524" t="s">
        <v>494</v>
      </c>
      <c r="C13" s="525"/>
      <c r="D13" s="525"/>
      <c r="E13" s="525"/>
      <c r="F13" s="526">
        <f t="shared" si="0"/>
        <v>0</v>
      </c>
    </row>
    <row r="14" spans="1:6" ht="24" customHeight="1">
      <c r="A14" s="523" t="s">
        <v>495</v>
      </c>
      <c r="B14" s="524" t="s">
        <v>496</v>
      </c>
      <c r="C14" s="525"/>
      <c r="D14" s="525"/>
      <c r="E14" s="525"/>
      <c r="F14" s="526">
        <f t="shared" si="0"/>
        <v>0</v>
      </c>
    </row>
    <row r="15" spans="1:6" ht="24" customHeight="1" thickBot="1">
      <c r="A15" s="527" t="s">
        <v>201</v>
      </c>
      <c r="B15" s="528" t="s">
        <v>497</v>
      </c>
      <c r="C15" s="529"/>
      <c r="D15" s="529"/>
      <c r="E15" s="529"/>
      <c r="F15" s="530">
        <f t="shared" si="0"/>
        <v>0</v>
      </c>
    </row>
    <row r="16" spans="1:6" ht="16.5" customHeight="1" thickBot="1">
      <c r="A16" s="531" t="s">
        <v>498</v>
      </c>
      <c r="B16" s="532" t="s">
        <v>499</v>
      </c>
      <c r="C16" s="533">
        <f>SUM(C9:C15)</f>
        <v>23850</v>
      </c>
      <c r="D16" s="533">
        <f>SUM(D9:D15)</f>
        <v>24425</v>
      </c>
      <c r="E16" s="533">
        <f>SUM(E9:E15)</f>
        <v>25000</v>
      </c>
      <c r="F16" s="534">
        <f t="shared" si="0"/>
        <v>73275</v>
      </c>
    </row>
    <row r="17" spans="1:6" ht="17.25" customHeight="1" thickBot="1">
      <c r="A17" s="535" t="s">
        <v>500</v>
      </c>
      <c r="B17" s="536" t="s">
        <v>501</v>
      </c>
      <c r="C17" s="537">
        <f>+C16*0.5</f>
        <v>11925</v>
      </c>
      <c r="D17" s="537">
        <f>+D16*0.5</f>
        <v>12212.5</v>
      </c>
      <c r="E17" s="537">
        <f>+E16*0.5</f>
        <v>12500</v>
      </c>
      <c r="F17" s="538">
        <f t="shared" si="0"/>
        <v>36637.5</v>
      </c>
    </row>
    <row r="18" spans="1:6" ht="35.25" customHeight="1" thickBot="1">
      <c r="A18" s="531" t="s">
        <v>502</v>
      </c>
      <c r="B18" s="539">
        <v>10</v>
      </c>
      <c r="C18" s="533">
        <f>SUM(C19:C25)</f>
        <v>1500</v>
      </c>
      <c r="D18" s="533">
        <f>SUM(D19:D25)</f>
        <v>0</v>
      </c>
      <c r="E18" s="533">
        <f>SUM(E19:E25)</f>
        <v>0</v>
      </c>
      <c r="F18" s="534">
        <f t="shared" si="0"/>
        <v>1500</v>
      </c>
    </row>
    <row r="19" spans="1:6" ht="27" customHeight="1">
      <c r="A19" s="540" t="s">
        <v>503</v>
      </c>
      <c r="B19" s="541">
        <v>11</v>
      </c>
      <c r="C19" s="542"/>
      <c r="D19" s="542"/>
      <c r="E19" s="542"/>
      <c r="F19" s="543">
        <f t="shared" si="0"/>
        <v>0</v>
      </c>
    </row>
    <row r="20" spans="1:6" ht="27.75" customHeight="1">
      <c r="A20" s="523" t="s">
        <v>504</v>
      </c>
      <c r="B20" s="544">
        <v>12</v>
      </c>
      <c r="C20" s="525">
        <v>1500</v>
      </c>
      <c r="D20" s="525"/>
      <c r="E20" s="525"/>
      <c r="F20" s="526">
        <f t="shared" si="0"/>
        <v>1500</v>
      </c>
    </row>
    <row r="21" spans="1:6" ht="26.25" customHeight="1">
      <c r="A21" s="523" t="s">
        <v>505</v>
      </c>
      <c r="B21" s="544">
        <v>13</v>
      </c>
      <c r="C21" s="525"/>
      <c r="D21" s="525"/>
      <c r="E21" s="525"/>
      <c r="F21" s="526">
        <f t="shared" si="0"/>
        <v>0</v>
      </c>
    </row>
    <row r="22" spans="1:6" ht="19.5" customHeight="1">
      <c r="A22" s="523" t="s">
        <v>506</v>
      </c>
      <c r="B22" s="544">
        <v>14</v>
      </c>
      <c r="C22" s="525"/>
      <c r="D22" s="525"/>
      <c r="E22" s="525"/>
      <c r="F22" s="526">
        <f t="shared" si="0"/>
        <v>0</v>
      </c>
    </row>
    <row r="23" spans="1:6" ht="16.5" customHeight="1">
      <c r="A23" s="523" t="s">
        <v>507</v>
      </c>
      <c r="B23" s="544">
        <v>15</v>
      </c>
      <c r="C23" s="525"/>
      <c r="D23" s="525"/>
      <c r="E23" s="525"/>
      <c r="F23" s="526">
        <f t="shared" si="0"/>
        <v>0</v>
      </c>
    </row>
    <row r="24" spans="1:6" ht="18.75" customHeight="1">
      <c r="A24" s="523" t="s">
        <v>508</v>
      </c>
      <c r="B24" s="544">
        <v>16</v>
      </c>
      <c r="C24" s="525"/>
      <c r="D24" s="525"/>
      <c r="E24" s="525"/>
      <c r="F24" s="526">
        <f t="shared" si="0"/>
        <v>0</v>
      </c>
    </row>
    <row r="25" spans="1:6" ht="25.5" customHeight="1" thickBot="1">
      <c r="A25" s="527" t="s">
        <v>509</v>
      </c>
      <c r="B25" s="545">
        <v>17</v>
      </c>
      <c r="C25" s="529"/>
      <c r="D25" s="529"/>
      <c r="E25" s="529"/>
      <c r="F25" s="530">
        <f t="shared" si="0"/>
        <v>0</v>
      </c>
    </row>
    <row r="26" spans="1:6" ht="48.75" customHeight="1" thickBot="1">
      <c r="A26" s="531" t="s">
        <v>510</v>
      </c>
      <c r="B26" s="539">
        <v>18</v>
      </c>
      <c r="C26" s="533">
        <f>SUM(C27:C33)</f>
        <v>0</v>
      </c>
      <c r="D26" s="533">
        <f>SUM(D27:D33)</f>
        <v>0</v>
      </c>
      <c r="E26" s="533">
        <f>SUM(E27:E33)</f>
        <v>0</v>
      </c>
      <c r="F26" s="534">
        <f t="shared" si="0"/>
        <v>0</v>
      </c>
    </row>
    <row r="27" spans="1:6" ht="30.75" customHeight="1">
      <c r="A27" s="540" t="s">
        <v>503</v>
      </c>
      <c r="B27" s="541">
        <v>19</v>
      </c>
      <c r="C27" s="542"/>
      <c r="D27" s="542"/>
      <c r="E27" s="542"/>
      <c r="F27" s="543">
        <f t="shared" si="0"/>
        <v>0</v>
      </c>
    </row>
    <row r="28" spans="1:6" ht="26.25" customHeight="1">
      <c r="A28" s="523" t="s">
        <v>504</v>
      </c>
      <c r="B28" s="544">
        <v>20</v>
      </c>
      <c r="C28" s="525"/>
      <c r="D28" s="525"/>
      <c r="E28" s="525"/>
      <c r="F28" s="526">
        <f t="shared" si="0"/>
        <v>0</v>
      </c>
    </row>
    <row r="29" spans="1:6" ht="26.25" customHeight="1">
      <c r="A29" s="523" t="s">
        <v>505</v>
      </c>
      <c r="B29" s="544">
        <v>21</v>
      </c>
      <c r="C29" s="525"/>
      <c r="D29" s="525"/>
      <c r="E29" s="525"/>
      <c r="F29" s="526">
        <f t="shared" si="0"/>
        <v>0</v>
      </c>
    </row>
    <row r="30" spans="1:6" ht="12.75">
      <c r="A30" s="523" t="s">
        <v>506</v>
      </c>
      <c r="B30" s="544">
        <v>22</v>
      </c>
      <c r="C30" s="525"/>
      <c r="D30" s="525"/>
      <c r="E30" s="525"/>
      <c r="F30" s="526">
        <f t="shared" si="0"/>
        <v>0</v>
      </c>
    </row>
    <row r="31" spans="1:6" ht="12.75">
      <c r="A31" s="523" t="s">
        <v>507</v>
      </c>
      <c r="B31" s="544">
        <v>23</v>
      </c>
      <c r="C31" s="525"/>
      <c r="D31" s="525"/>
      <c r="E31" s="525"/>
      <c r="F31" s="526">
        <f t="shared" si="0"/>
        <v>0</v>
      </c>
    </row>
    <row r="32" spans="1:6" ht="12.75">
      <c r="A32" s="523" t="s">
        <v>508</v>
      </c>
      <c r="B32" s="544">
        <v>24</v>
      </c>
      <c r="C32" s="525"/>
      <c r="D32" s="525"/>
      <c r="E32" s="525"/>
      <c r="F32" s="526">
        <f t="shared" si="0"/>
        <v>0</v>
      </c>
    </row>
    <row r="33" spans="1:6" ht="26.25" customHeight="1" thickBot="1">
      <c r="A33" s="527" t="s">
        <v>509</v>
      </c>
      <c r="B33" s="545">
        <v>25</v>
      </c>
      <c r="C33" s="529"/>
      <c r="D33" s="529"/>
      <c r="E33" s="529"/>
      <c r="F33" s="530">
        <f t="shared" si="0"/>
        <v>0</v>
      </c>
    </row>
    <row r="34" spans="1:6" ht="21.75" customHeight="1" thickBot="1">
      <c r="A34" s="531" t="s">
        <v>511</v>
      </c>
      <c r="B34" s="539">
        <v>26</v>
      </c>
      <c r="C34" s="533">
        <f>+C18+C26</f>
        <v>1500</v>
      </c>
      <c r="D34" s="533">
        <f>+D18+D26</f>
        <v>0</v>
      </c>
      <c r="E34" s="533">
        <f>+E18+E26</f>
        <v>0</v>
      </c>
      <c r="F34" s="534">
        <f t="shared" si="0"/>
        <v>1500</v>
      </c>
    </row>
    <row r="35" spans="1:6" ht="24" customHeight="1" thickBot="1">
      <c r="A35" s="531" t="s">
        <v>512</v>
      </c>
      <c r="B35" s="539">
        <v>27</v>
      </c>
      <c r="C35" s="533">
        <f>+C17-C34</f>
        <v>10425</v>
      </c>
      <c r="D35" s="533">
        <f>+D17-D34</f>
        <v>12212.5</v>
      </c>
      <c r="E35" s="533">
        <f>+E17-E34</f>
        <v>12500</v>
      </c>
      <c r="F35" s="534">
        <f t="shared" si="0"/>
        <v>35137.5</v>
      </c>
    </row>
    <row r="36" spans="1:6" ht="15">
      <c r="A36" s="517"/>
      <c r="B36" s="517"/>
      <c r="C36" s="517"/>
      <c r="D36" s="517"/>
      <c r="E36" s="517"/>
      <c r="F36" s="517"/>
    </row>
  </sheetData>
  <sheetProtection/>
  <mergeCells count="5">
    <mergeCell ref="A1:F3"/>
    <mergeCell ref="A5:A7"/>
    <mergeCell ref="B5:B7"/>
    <mergeCell ref="C5:E6"/>
    <mergeCell ref="F5:F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J152"/>
  <sheetViews>
    <sheetView view="pageLayout" zoomScaleSheetLayoutView="100" workbookViewId="0" topLeftCell="A1">
      <selection activeCell="B158" sqref="B158"/>
    </sheetView>
  </sheetViews>
  <sheetFormatPr defaultColWidth="9.00390625" defaultRowHeight="12.75"/>
  <cols>
    <col min="1" max="1" width="9.50390625" style="382" customWidth="1"/>
    <col min="2" max="2" width="60.375" style="382" customWidth="1"/>
    <col min="3" max="3" width="12.50390625" style="382" customWidth="1"/>
    <col min="4" max="4" width="12.00390625" style="383" customWidth="1"/>
    <col min="5" max="5" width="11.625" style="416" customWidth="1"/>
    <col min="6" max="6" width="13.50390625" style="416" customWidth="1"/>
    <col min="7" max="16384" width="9.375" style="416" customWidth="1"/>
  </cols>
  <sheetData>
    <row r="1" spans="1:5" ht="15.75" customHeight="1">
      <c r="A1" s="637" t="s">
        <v>12</v>
      </c>
      <c r="B1" s="637"/>
      <c r="C1" s="637"/>
      <c r="D1" s="637"/>
      <c r="E1" s="637"/>
    </row>
    <row r="2" spans="1:6" ht="15.75" customHeight="1" thickBot="1">
      <c r="A2" s="635" t="s">
        <v>156</v>
      </c>
      <c r="B2" s="635"/>
      <c r="C2" s="166"/>
      <c r="D2" s="308"/>
      <c r="E2" s="308" t="s">
        <v>221</v>
      </c>
      <c r="F2" s="308"/>
    </row>
    <row r="3" spans="1:6" ht="37.5" customHeight="1" thickBot="1">
      <c r="A3" s="23" t="s">
        <v>70</v>
      </c>
      <c r="B3" s="24" t="s">
        <v>14</v>
      </c>
      <c r="C3" s="45" t="s">
        <v>513</v>
      </c>
      <c r="D3" s="45" t="s">
        <v>566</v>
      </c>
      <c r="E3" s="45" t="s">
        <v>567</v>
      </c>
      <c r="F3" s="45" t="s">
        <v>571</v>
      </c>
    </row>
    <row r="4" spans="1:6" s="417" customFormat="1" ht="12" customHeight="1" thickBot="1">
      <c r="A4" s="411">
        <v>1</v>
      </c>
      <c r="B4" s="412">
        <v>2</v>
      </c>
      <c r="C4" s="413">
        <v>3</v>
      </c>
      <c r="D4" s="413">
        <v>4</v>
      </c>
      <c r="E4" s="413">
        <v>5</v>
      </c>
      <c r="F4" s="413">
        <v>6</v>
      </c>
    </row>
    <row r="5" spans="1:6" s="418" customFormat="1" ht="12" customHeight="1" thickBot="1">
      <c r="A5" s="20" t="s">
        <v>15</v>
      </c>
      <c r="B5" s="21" t="s">
        <v>251</v>
      </c>
      <c r="C5" s="298">
        <f>+C6+C7+C8+C9+C10+C11</f>
        <v>7618</v>
      </c>
      <c r="D5" s="298">
        <f>+D6+D7+D8+D9+D10+D11</f>
        <v>8816</v>
      </c>
      <c r="E5" s="298">
        <f>+E6+E7+E8+E9+E10+E11</f>
        <v>9501</v>
      </c>
      <c r="F5" s="298">
        <f>+F6+F7+F8+F9+F10+F11</f>
        <v>15230</v>
      </c>
    </row>
    <row r="6" spans="1:6" s="418" customFormat="1" ht="12" customHeight="1">
      <c r="A6" s="15" t="s">
        <v>100</v>
      </c>
      <c r="B6" s="419" t="s">
        <v>252</v>
      </c>
      <c r="C6" s="301">
        <v>1829</v>
      </c>
      <c r="D6" s="301">
        <v>1863</v>
      </c>
      <c r="E6" s="301">
        <v>1863</v>
      </c>
      <c r="F6" s="301">
        <v>1863</v>
      </c>
    </row>
    <row r="7" spans="1:6" s="418" customFormat="1" ht="12" customHeight="1">
      <c r="A7" s="14" t="s">
        <v>101</v>
      </c>
      <c r="B7" s="420" t="s">
        <v>253</v>
      </c>
      <c r="C7" s="300"/>
      <c r="D7" s="300"/>
      <c r="E7" s="300"/>
      <c r="F7" s="300"/>
    </row>
    <row r="8" spans="1:6" s="418" customFormat="1" ht="12" customHeight="1">
      <c r="A8" s="14" t="s">
        <v>102</v>
      </c>
      <c r="B8" s="420" t="s">
        <v>254</v>
      </c>
      <c r="C8" s="300">
        <v>4799</v>
      </c>
      <c r="D8" s="300">
        <v>5505</v>
      </c>
      <c r="E8" s="300">
        <v>5529</v>
      </c>
      <c r="F8" s="300">
        <v>8069</v>
      </c>
    </row>
    <row r="9" spans="1:6" s="418" customFormat="1" ht="12" customHeight="1">
      <c r="A9" s="14" t="s">
        <v>103</v>
      </c>
      <c r="B9" s="420" t="s">
        <v>255</v>
      </c>
      <c r="C9" s="300">
        <v>990</v>
      </c>
      <c r="D9" s="300">
        <v>1200</v>
      </c>
      <c r="E9" s="300">
        <v>1200</v>
      </c>
      <c r="F9" s="300">
        <v>1200</v>
      </c>
    </row>
    <row r="10" spans="1:6" s="418" customFormat="1" ht="12" customHeight="1">
      <c r="A10" s="14" t="s">
        <v>152</v>
      </c>
      <c r="B10" s="420" t="s">
        <v>256</v>
      </c>
      <c r="C10" s="300"/>
      <c r="D10" s="300">
        <v>248</v>
      </c>
      <c r="E10" s="300">
        <v>345</v>
      </c>
      <c r="F10" s="300">
        <v>4098</v>
      </c>
    </row>
    <row r="11" spans="1:6" s="418" customFormat="1" ht="12" customHeight="1" thickBot="1">
      <c r="A11" s="16" t="s">
        <v>104</v>
      </c>
      <c r="B11" s="421" t="s">
        <v>257</v>
      </c>
      <c r="C11" s="300"/>
      <c r="D11" s="300"/>
      <c r="E11" s="300">
        <v>564</v>
      </c>
      <c r="F11" s="300"/>
    </row>
    <row r="12" spans="1:6" s="418" customFormat="1" ht="19.5" customHeight="1" thickBot="1">
      <c r="A12" s="20" t="s">
        <v>16</v>
      </c>
      <c r="B12" s="293" t="s">
        <v>258</v>
      </c>
      <c r="C12" s="298">
        <f>+C13+C14+C15+C16+C17</f>
        <v>0</v>
      </c>
      <c r="D12" s="298">
        <f>+D13+D14+D15+D16+D17</f>
        <v>1220</v>
      </c>
      <c r="E12" s="298">
        <f>+E13+E14+E15+E16+E17</f>
        <v>1561</v>
      </c>
      <c r="F12" s="298">
        <f>+F13+F14+F15+F16+F17+F18</f>
        <v>1982</v>
      </c>
    </row>
    <row r="13" spans="1:6" s="418" customFormat="1" ht="12" customHeight="1">
      <c r="A13" s="15" t="s">
        <v>106</v>
      </c>
      <c r="B13" s="419" t="s">
        <v>259</v>
      </c>
      <c r="C13" s="301"/>
      <c r="D13" s="301"/>
      <c r="E13" s="301"/>
      <c r="F13" s="301"/>
    </row>
    <row r="14" spans="1:6" s="418" customFormat="1" ht="12" customHeight="1">
      <c r="A14" s="14" t="s">
        <v>107</v>
      </c>
      <c r="B14" s="420" t="s">
        <v>260</v>
      </c>
      <c r="C14" s="300"/>
      <c r="D14" s="300"/>
      <c r="E14" s="300"/>
      <c r="F14" s="300"/>
    </row>
    <row r="15" spans="1:6" s="418" customFormat="1" ht="12" customHeight="1">
      <c r="A15" s="14" t="s">
        <v>108</v>
      </c>
      <c r="B15" s="420" t="s">
        <v>461</v>
      </c>
      <c r="C15" s="300"/>
      <c r="D15" s="300"/>
      <c r="E15" s="300"/>
      <c r="F15" s="300"/>
    </row>
    <row r="16" spans="1:6" s="418" customFormat="1" ht="12" customHeight="1">
      <c r="A16" s="14" t="s">
        <v>109</v>
      </c>
      <c r="B16" s="420" t="s">
        <v>462</v>
      </c>
      <c r="C16" s="300"/>
      <c r="D16" s="300"/>
      <c r="E16" s="300"/>
      <c r="F16" s="300"/>
    </row>
    <row r="17" spans="1:6" s="418" customFormat="1" ht="12" customHeight="1">
      <c r="A17" s="14" t="s">
        <v>110</v>
      </c>
      <c r="B17" s="420" t="s">
        <v>261</v>
      </c>
      <c r="C17" s="300"/>
      <c r="D17" s="300">
        <v>1220</v>
      </c>
      <c r="E17" s="300">
        <v>1561</v>
      </c>
      <c r="F17" s="300">
        <v>1852</v>
      </c>
    </row>
    <row r="18" spans="1:6" s="418" customFormat="1" ht="12" customHeight="1" thickBot="1">
      <c r="A18" s="16" t="s">
        <v>119</v>
      </c>
      <c r="B18" s="421" t="s">
        <v>262</v>
      </c>
      <c r="C18" s="302"/>
      <c r="D18" s="302"/>
      <c r="E18" s="302"/>
      <c r="F18" s="302">
        <v>130</v>
      </c>
    </row>
    <row r="19" spans="1:6" s="418" customFormat="1" ht="24" customHeight="1" thickBot="1">
      <c r="A19" s="20" t="s">
        <v>17</v>
      </c>
      <c r="B19" s="21" t="s">
        <v>263</v>
      </c>
      <c r="C19" s="298">
        <f>+C20+C21+C22+C23+C24</f>
        <v>9375</v>
      </c>
      <c r="D19" s="298">
        <f>+D20+D21+D22+D23+D24</f>
        <v>9375</v>
      </c>
      <c r="E19" s="298">
        <f>+E20+E21+E22+E23+E24</f>
        <v>21748</v>
      </c>
      <c r="F19" s="298">
        <f>+F20+F21+F22+F23+F24</f>
        <v>19375</v>
      </c>
    </row>
    <row r="20" spans="1:6" s="418" customFormat="1" ht="12" customHeight="1">
      <c r="A20" s="15" t="s">
        <v>89</v>
      </c>
      <c r="B20" s="419" t="s">
        <v>264</v>
      </c>
      <c r="C20" s="301">
        <v>9375</v>
      </c>
      <c r="D20" s="301">
        <v>9375</v>
      </c>
      <c r="E20" s="301">
        <v>9375</v>
      </c>
      <c r="F20" s="301">
        <v>9375</v>
      </c>
    </row>
    <row r="21" spans="1:6" s="418" customFormat="1" ht="12" customHeight="1">
      <c r="A21" s="14" t="s">
        <v>90</v>
      </c>
      <c r="B21" s="420" t="s">
        <v>265</v>
      </c>
      <c r="C21" s="300"/>
      <c r="D21" s="300"/>
      <c r="E21" s="300"/>
      <c r="F21" s="300"/>
    </row>
    <row r="22" spans="1:6" s="418" customFormat="1" ht="12" customHeight="1">
      <c r="A22" s="14" t="s">
        <v>91</v>
      </c>
      <c r="B22" s="420" t="s">
        <v>463</v>
      </c>
      <c r="C22" s="300"/>
      <c r="D22" s="300"/>
      <c r="E22" s="300"/>
      <c r="F22" s="300"/>
    </row>
    <row r="23" spans="1:6" s="418" customFormat="1" ht="12" customHeight="1">
      <c r="A23" s="14" t="s">
        <v>92</v>
      </c>
      <c r="B23" s="420" t="s">
        <v>464</v>
      </c>
      <c r="C23" s="300"/>
      <c r="D23" s="300"/>
      <c r="E23" s="300"/>
      <c r="F23" s="300"/>
    </row>
    <row r="24" spans="1:6" s="418" customFormat="1" ht="12" customHeight="1">
      <c r="A24" s="14" t="s">
        <v>175</v>
      </c>
      <c r="B24" s="420" t="s">
        <v>266</v>
      </c>
      <c r="C24" s="300"/>
      <c r="D24" s="300"/>
      <c r="E24" s="300">
        <v>12373</v>
      </c>
      <c r="F24" s="300">
        <v>10000</v>
      </c>
    </row>
    <row r="25" spans="1:6" s="418" customFormat="1" ht="12" customHeight="1" thickBot="1">
      <c r="A25" s="16" t="s">
        <v>176</v>
      </c>
      <c r="B25" s="421" t="s">
        <v>267</v>
      </c>
      <c r="C25" s="302"/>
      <c r="D25" s="302"/>
      <c r="E25" s="302"/>
      <c r="F25" s="302"/>
    </row>
    <row r="26" spans="1:6" s="418" customFormat="1" ht="12" customHeight="1" thickBot="1">
      <c r="A26" s="20" t="s">
        <v>177</v>
      </c>
      <c r="B26" s="21" t="s">
        <v>268</v>
      </c>
      <c r="C26" s="304">
        <f>+C27+C30+C31+C32</f>
        <v>25270</v>
      </c>
      <c r="D26" s="304">
        <f>+D27+D30+D31+D32</f>
        <v>25270</v>
      </c>
      <c r="E26" s="304">
        <f>+E27+E30+E31+E32</f>
        <v>25270</v>
      </c>
      <c r="F26" s="304">
        <f>+F27+F30+F31+F32</f>
        <v>25270</v>
      </c>
    </row>
    <row r="27" spans="1:6" s="418" customFormat="1" ht="12" customHeight="1">
      <c r="A27" s="15" t="s">
        <v>269</v>
      </c>
      <c r="B27" s="419" t="s">
        <v>275</v>
      </c>
      <c r="C27" s="414">
        <f>+C28+C29</f>
        <v>22385</v>
      </c>
      <c r="D27" s="414">
        <f>+D28+D29</f>
        <v>22385</v>
      </c>
      <c r="E27" s="414">
        <f>+E28+E29</f>
        <v>22385</v>
      </c>
      <c r="F27" s="414">
        <v>21871</v>
      </c>
    </row>
    <row r="28" spans="1:6" s="418" customFormat="1" ht="12" customHeight="1">
      <c r="A28" s="14" t="s">
        <v>270</v>
      </c>
      <c r="B28" s="420" t="s">
        <v>276</v>
      </c>
      <c r="C28" s="300">
        <v>1502</v>
      </c>
      <c r="D28" s="300">
        <v>1502</v>
      </c>
      <c r="E28" s="300">
        <v>1502</v>
      </c>
      <c r="F28" s="300">
        <v>1595</v>
      </c>
    </row>
    <row r="29" spans="1:6" s="418" customFormat="1" ht="12" customHeight="1">
      <c r="A29" s="14" t="s">
        <v>271</v>
      </c>
      <c r="B29" s="420" t="s">
        <v>277</v>
      </c>
      <c r="C29" s="300">
        <v>20883</v>
      </c>
      <c r="D29" s="300">
        <v>20883</v>
      </c>
      <c r="E29" s="300">
        <v>20883</v>
      </c>
      <c r="F29" s="300">
        <v>20276</v>
      </c>
    </row>
    <row r="30" spans="1:6" s="418" customFormat="1" ht="12" customHeight="1">
      <c r="A30" s="14" t="s">
        <v>272</v>
      </c>
      <c r="B30" s="420" t="s">
        <v>278</v>
      </c>
      <c r="C30" s="300">
        <v>2659</v>
      </c>
      <c r="D30" s="300">
        <v>2659</v>
      </c>
      <c r="E30" s="300">
        <v>2659</v>
      </c>
      <c r="F30" s="300">
        <v>3055</v>
      </c>
    </row>
    <row r="31" spans="1:6" s="418" customFormat="1" ht="12" customHeight="1">
      <c r="A31" s="14" t="s">
        <v>273</v>
      </c>
      <c r="B31" s="420" t="s">
        <v>279</v>
      </c>
      <c r="C31" s="300">
        <v>226</v>
      </c>
      <c r="D31" s="300">
        <v>226</v>
      </c>
      <c r="E31" s="300">
        <v>226</v>
      </c>
      <c r="F31" s="300">
        <v>344</v>
      </c>
    </row>
    <row r="32" spans="1:6" s="418" customFormat="1" ht="12" customHeight="1" thickBot="1">
      <c r="A32" s="16" t="s">
        <v>274</v>
      </c>
      <c r="B32" s="421" t="s">
        <v>280</v>
      </c>
      <c r="C32" s="302"/>
      <c r="D32" s="302"/>
      <c r="E32" s="302"/>
      <c r="F32" s="302"/>
    </row>
    <row r="33" spans="1:6" s="418" customFormat="1" ht="12" customHeight="1" thickBot="1">
      <c r="A33" s="20" t="s">
        <v>19</v>
      </c>
      <c r="B33" s="21" t="s">
        <v>281</v>
      </c>
      <c r="C33" s="298">
        <f>SUM(C34:C43)</f>
        <v>5099</v>
      </c>
      <c r="D33" s="298">
        <f>SUM(D34:D43)</f>
        <v>4889</v>
      </c>
      <c r="E33" s="298">
        <f>SUM(E34:E43)</f>
        <v>4889</v>
      </c>
      <c r="F33" s="298">
        <f>SUM(F34:F43)</f>
        <v>5239</v>
      </c>
    </row>
    <row r="34" spans="1:6" s="418" customFormat="1" ht="12" customHeight="1">
      <c r="A34" s="15" t="s">
        <v>93</v>
      </c>
      <c r="B34" s="419" t="s">
        <v>284</v>
      </c>
      <c r="C34" s="301"/>
      <c r="D34" s="301"/>
      <c r="E34" s="301"/>
      <c r="F34" s="301"/>
    </row>
    <row r="35" spans="1:6" s="418" customFormat="1" ht="12" customHeight="1">
      <c r="A35" s="14" t="s">
        <v>94</v>
      </c>
      <c r="B35" s="420" t="s">
        <v>285</v>
      </c>
      <c r="C35" s="300"/>
      <c r="D35" s="300">
        <v>848</v>
      </c>
      <c r="E35" s="300">
        <v>848</v>
      </c>
      <c r="F35" s="300">
        <v>2347</v>
      </c>
    </row>
    <row r="36" spans="1:6" s="418" customFormat="1" ht="12" customHeight="1">
      <c r="A36" s="14" t="s">
        <v>95</v>
      </c>
      <c r="B36" s="420" t="s">
        <v>286</v>
      </c>
      <c r="C36" s="300">
        <v>707</v>
      </c>
      <c r="D36" s="300">
        <v>707</v>
      </c>
      <c r="E36" s="300">
        <v>707</v>
      </c>
      <c r="F36" s="300"/>
    </row>
    <row r="37" spans="1:6" s="418" customFormat="1" ht="12" customHeight="1">
      <c r="A37" s="14" t="s">
        <v>179</v>
      </c>
      <c r="B37" s="420" t="s">
        <v>287</v>
      </c>
      <c r="C37" s="300">
        <v>1058</v>
      </c>
      <c r="D37" s="300">
        <v>0</v>
      </c>
      <c r="E37" s="300">
        <v>0</v>
      </c>
      <c r="F37" s="300">
        <v>0</v>
      </c>
    </row>
    <row r="38" spans="1:6" s="418" customFormat="1" ht="12" customHeight="1">
      <c r="A38" s="14" t="s">
        <v>180</v>
      </c>
      <c r="B38" s="420" t="s">
        <v>288</v>
      </c>
      <c r="C38" s="300">
        <v>2994</v>
      </c>
      <c r="D38" s="300">
        <v>2994</v>
      </c>
      <c r="E38" s="300">
        <v>2994</v>
      </c>
      <c r="F38" s="300">
        <v>2556</v>
      </c>
    </row>
    <row r="39" spans="1:6" s="418" customFormat="1" ht="12" customHeight="1">
      <c r="A39" s="14" t="s">
        <v>181</v>
      </c>
      <c r="B39" s="420" t="s">
        <v>289</v>
      </c>
      <c r="C39" s="300"/>
      <c r="D39" s="300"/>
      <c r="E39" s="300"/>
      <c r="F39" s="300"/>
    </row>
    <row r="40" spans="1:6" s="418" customFormat="1" ht="12" customHeight="1">
      <c r="A40" s="14" t="s">
        <v>182</v>
      </c>
      <c r="B40" s="420" t="s">
        <v>290</v>
      </c>
      <c r="C40" s="300"/>
      <c r="D40" s="300"/>
      <c r="E40" s="300"/>
      <c r="F40" s="300"/>
    </row>
    <row r="41" spans="1:6" s="418" customFormat="1" ht="12" customHeight="1">
      <c r="A41" s="14" t="s">
        <v>183</v>
      </c>
      <c r="B41" s="420" t="s">
        <v>291</v>
      </c>
      <c r="C41" s="300">
        <v>210</v>
      </c>
      <c r="D41" s="300">
        <v>210</v>
      </c>
      <c r="E41" s="300">
        <v>210</v>
      </c>
      <c r="F41" s="300">
        <v>40</v>
      </c>
    </row>
    <row r="42" spans="1:6" s="418" customFormat="1" ht="12" customHeight="1">
      <c r="A42" s="14" t="s">
        <v>282</v>
      </c>
      <c r="B42" s="420" t="s">
        <v>292</v>
      </c>
      <c r="C42" s="303"/>
      <c r="D42" s="303"/>
      <c r="E42" s="303"/>
      <c r="F42" s="303">
        <v>186</v>
      </c>
    </row>
    <row r="43" spans="1:6" s="418" customFormat="1" ht="12" customHeight="1" thickBot="1">
      <c r="A43" s="16" t="s">
        <v>283</v>
      </c>
      <c r="B43" s="421" t="s">
        <v>293</v>
      </c>
      <c r="C43" s="405">
        <v>130</v>
      </c>
      <c r="D43" s="405">
        <v>130</v>
      </c>
      <c r="E43" s="405">
        <v>130</v>
      </c>
      <c r="F43" s="405">
        <v>110</v>
      </c>
    </row>
    <row r="44" spans="1:6" s="418" customFormat="1" ht="12" customHeight="1" thickBot="1">
      <c r="A44" s="20" t="s">
        <v>20</v>
      </c>
      <c r="B44" s="21" t="s">
        <v>294</v>
      </c>
      <c r="C44" s="298">
        <f>SUM(C45:C49)</f>
        <v>0</v>
      </c>
      <c r="D44" s="298">
        <f>SUM(D45:D49)</f>
        <v>0</v>
      </c>
      <c r="E44" s="298">
        <f>SUM(E45:E49)</f>
        <v>0</v>
      </c>
      <c r="F44" s="298">
        <f>SUM(F45:F49)</f>
        <v>0</v>
      </c>
    </row>
    <row r="45" spans="1:6" s="418" customFormat="1" ht="12" customHeight="1">
      <c r="A45" s="15" t="s">
        <v>96</v>
      </c>
      <c r="B45" s="419" t="s">
        <v>298</v>
      </c>
      <c r="C45" s="454"/>
      <c r="D45" s="454"/>
      <c r="E45" s="454"/>
      <c r="F45" s="454"/>
    </row>
    <row r="46" spans="1:6" s="418" customFormat="1" ht="12" customHeight="1">
      <c r="A46" s="14" t="s">
        <v>97</v>
      </c>
      <c r="B46" s="420" t="s">
        <v>299</v>
      </c>
      <c r="C46" s="303"/>
      <c r="D46" s="303"/>
      <c r="E46" s="303"/>
      <c r="F46" s="303"/>
    </row>
    <row r="47" spans="1:6" s="418" customFormat="1" ht="12" customHeight="1">
      <c r="A47" s="14" t="s">
        <v>295</v>
      </c>
      <c r="B47" s="420" t="s">
        <v>300</v>
      </c>
      <c r="C47" s="303"/>
      <c r="D47" s="303"/>
      <c r="E47" s="303"/>
      <c r="F47" s="303"/>
    </row>
    <row r="48" spans="1:6" s="418" customFormat="1" ht="12" customHeight="1">
      <c r="A48" s="14" t="s">
        <v>296</v>
      </c>
      <c r="B48" s="420" t="s">
        <v>301</v>
      </c>
      <c r="C48" s="303"/>
      <c r="D48" s="303"/>
      <c r="E48" s="303"/>
      <c r="F48" s="303"/>
    </row>
    <row r="49" spans="1:6" s="418" customFormat="1" ht="12" customHeight="1" thickBot="1">
      <c r="A49" s="16" t="s">
        <v>297</v>
      </c>
      <c r="B49" s="421" t="s">
        <v>302</v>
      </c>
      <c r="C49" s="405"/>
      <c r="D49" s="405"/>
      <c r="E49" s="405"/>
      <c r="F49" s="405"/>
    </row>
    <row r="50" spans="1:6" s="418" customFormat="1" ht="12" customHeight="1" thickBot="1">
      <c r="A50" s="20" t="s">
        <v>184</v>
      </c>
      <c r="B50" s="21" t="s">
        <v>303</v>
      </c>
      <c r="C50" s="298">
        <f>SUM(C51:C53)</f>
        <v>0</v>
      </c>
      <c r="D50" s="298">
        <f>SUM(D51:D53)</f>
        <v>40</v>
      </c>
      <c r="E50" s="298">
        <f>SUM(E51:E53)</f>
        <v>40</v>
      </c>
      <c r="F50" s="298">
        <f>SUM(F51:F53)</f>
        <v>10</v>
      </c>
    </row>
    <row r="51" spans="1:6" s="418" customFormat="1" ht="12" customHeight="1">
      <c r="A51" s="15" t="s">
        <v>98</v>
      </c>
      <c r="B51" s="419" t="s">
        <v>304</v>
      </c>
      <c r="C51" s="301"/>
      <c r="D51" s="301"/>
      <c r="E51" s="301"/>
      <c r="F51" s="301"/>
    </row>
    <row r="52" spans="1:6" s="418" customFormat="1" ht="12" customHeight="1">
      <c r="A52" s="14" t="s">
        <v>99</v>
      </c>
      <c r="B52" s="420" t="s">
        <v>305</v>
      </c>
      <c r="C52" s="300"/>
      <c r="D52" s="300"/>
      <c r="E52" s="300"/>
      <c r="F52" s="300"/>
    </row>
    <row r="53" spans="1:6" s="418" customFormat="1" ht="12" customHeight="1">
      <c r="A53" s="14" t="s">
        <v>308</v>
      </c>
      <c r="B53" s="420" t="s">
        <v>306</v>
      </c>
      <c r="C53" s="300"/>
      <c r="D53" s="300">
        <v>40</v>
      </c>
      <c r="E53" s="300">
        <v>40</v>
      </c>
      <c r="F53" s="300">
        <v>10</v>
      </c>
    </row>
    <row r="54" spans="1:6" s="418" customFormat="1" ht="12" customHeight="1" thickBot="1">
      <c r="A54" s="16" t="s">
        <v>309</v>
      </c>
      <c r="B54" s="421" t="s">
        <v>307</v>
      </c>
      <c r="C54" s="302"/>
      <c r="D54" s="302"/>
      <c r="E54" s="302"/>
      <c r="F54" s="302"/>
    </row>
    <row r="55" spans="1:6" s="418" customFormat="1" ht="12" customHeight="1" thickBot="1">
      <c r="A55" s="20" t="s">
        <v>22</v>
      </c>
      <c r="B55" s="293" t="s">
        <v>310</v>
      </c>
      <c r="C55" s="298">
        <f>SUM(C56:C58)</f>
        <v>0</v>
      </c>
      <c r="D55" s="298">
        <f>SUM(D56:D58)</f>
        <v>3435</v>
      </c>
      <c r="E55" s="298">
        <f>SUM(E56:E58)</f>
        <v>3435</v>
      </c>
      <c r="F55" s="298">
        <f>SUM(F56:F58)</f>
        <v>3435</v>
      </c>
    </row>
    <row r="56" spans="1:6" s="418" customFormat="1" ht="12" customHeight="1">
      <c r="A56" s="15" t="s">
        <v>185</v>
      </c>
      <c r="B56" s="419" t="s">
        <v>312</v>
      </c>
      <c r="C56" s="303"/>
      <c r="D56" s="303"/>
      <c r="E56" s="303"/>
      <c r="F56" s="303"/>
    </row>
    <row r="57" spans="1:6" s="418" customFormat="1" ht="12" customHeight="1">
      <c r="A57" s="14" t="s">
        <v>186</v>
      </c>
      <c r="B57" s="420" t="s">
        <v>466</v>
      </c>
      <c r="C57" s="303"/>
      <c r="D57" s="303"/>
      <c r="E57" s="303"/>
      <c r="F57" s="303"/>
    </row>
    <row r="58" spans="1:6" s="418" customFormat="1" ht="12" customHeight="1">
      <c r="A58" s="14" t="s">
        <v>222</v>
      </c>
      <c r="B58" s="420" t="s">
        <v>313</v>
      </c>
      <c r="C58" s="303"/>
      <c r="D58" s="303">
        <v>3435</v>
      </c>
      <c r="E58" s="303">
        <v>3435</v>
      </c>
      <c r="F58" s="303">
        <v>3435</v>
      </c>
    </row>
    <row r="59" spans="1:6" s="418" customFormat="1" ht="12" customHeight="1" thickBot="1">
      <c r="A59" s="16" t="s">
        <v>311</v>
      </c>
      <c r="B59" s="421" t="s">
        <v>314</v>
      </c>
      <c r="C59" s="303"/>
      <c r="D59" s="303"/>
      <c r="E59" s="303"/>
      <c r="F59" s="303"/>
    </row>
    <row r="60" spans="1:6" s="418" customFormat="1" ht="12" customHeight="1" thickBot="1">
      <c r="A60" s="20" t="s">
        <v>23</v>
      </c>
      <c r="B60" s="21" t="s">
        <v>315</v>
      </c>
      <c r="C60" s="304">
        <f>+C5+C12+C19+C26+C33+C44+C50+C55</f>
        <v>47362</v>
      </c>
      <c r="D60" s="304">
        <f>+D5+D12+D19+D26+D33+D44+D50+D55</f>
        <v>53045</v>
      </c>
      <c r="E60" s="304">
        <f>+E5+E12+E19+E26+E33+E44+E50+E55</f>
        <v>66444</v>
      </c>
      <c r="F60" s="304">
        <f>+F5+F12+F19+F26+F33+F44+F50+F55</f>
        <v>70541</v>
      </c>
    </row>
    <row r="61" spans="1:6" s="418" customFormat="1" ht="12" customHeight="1" thickBot="1">
      <c r="A61" s="422" t="s">
        <v>316</v>
      </c>
      <c r="B61" s="293" t="s">
        <v>317</v>
      </c>
      <c r="C61" s="298">
        <f>SUM(C62:C64)</f>
        <v>26298</v>
      </c>
      <c r="D61" s="298">
        <f>SUM(D62:D64)</f>
        <v>26298</v>
      </c>
      <c r="E61" s="298">
        <f>SUM(E62:E64)</f>
        <v>26298</v>
      </c>
      <c r="F61" s="298">
        <f>SUM(F62:F64)</f>
        <v>0</v>
      </c>
    </row>
    <row r="62" spans="1:6" s="418" customFormat="1" ht="12" customHeight="1">
      <c r="A62" s="15" t="s">
        <v>350</v>
      </c>
      <c r="B62" s="419" t="s">
        <v>318</v>
      </c>
      <c r="C62" s="303">
        <v>26298</v>
      </c>
      <c r="D62" s="303">
        <v>26298</v>
      </c>
      <c r="E62" s="303">
        <v>26298</v>
      </c>
      <c r="F62" s="303"/>
    </row>
    <row r="63" spans="1:6" s="418" customFormat="1" ht="12" customHeight="1">
      <c r="A63" s="14" t="s">
        <v>359</v>
      </c>
      <c r="B63" s="420" t="s">
        <v>319</v>
      </c>
      <c r="C63" s="303"/>
      <c r="D63" s="303"/>
      <c r="E63" s="303"/>
      <c r="F63" s="303"/>
    </row>
    <row r="64" spans="1:6" s="418" customFormat="1" ht="12" customHeight="1" thickBot="1">
      <c r="A64" s="16" t="s">
        <v>360</v>
      </c>
      <c r="B64" s="423" t="s">
        <v>320</v>
      </c>
      <c r="C64" s="303"/>
      <c r="D64" s="303"/>
      <c r="E64" s="303"/>
      <c r="F64" s="303"/>
    </row>
    <row r="65" spans="1:6" s="418" customFormat="1" ht="12" customHeight="1" thickBot="1">
      <c r="A65" s="422" t="s">
        <v>321</v>
      </c>
      <c r="B65" s="293" t="s">
        <v>322</v>
      </c>
      <c r="C65" s="298">
        <f>SUM(C66:C69)</f>
        <v>0</v>
      </c>
      <c r="D65" s="298">
        <f>SUM(D66:D69)</f>
        <v>0</v>
      </c>
      <c r="E65" s="298">
        <f>SUM(E66:E69)</f>
        <v>0</v>
      </c>
      <c r="F65" s="298">
        <f>SUM(F66:F69)</f>
        <v>0</v>
      </c>
    </row>
    <row r="66" spans="1:6" s="418" customFormat="1" ht="12" customHeight="1">
      <c r="A66" s="15" t="s">
        <v>153</v>
      </c>
      <c r="B66" s="419" t="s">
        <v>323</v>
      </c>
      <c r="C66" s="303"/>
      <c r="D66" s="303"/>
      <c r="E66" s="303"/>
      <c r="F66" s="303"/>
    </row>
    <row r="67" spans="1:6" s="418" customFormat="1" ht="12" customHeight="1">
      <c r="A67" s="14" t="s">
        <v>154</v>
      </c>
      <c r="B67" s="420" t="s">
        <v>324</v>
      </c>
      <c r="C67" s="303"/>
      <c r="D67" s="303"/>
      <c r="E67" s="303"/>
      <c r="F67" s="303"/>
    </row>
    <row r="68" spans="1:6" s="418" customFormat="1" ht="12" customHeight="1">
      <c r="A68" s="14" t="s">
        <v>351</v>
      </c>
      <c r="B68" s="420" t="s">
        <v>325</v>
      </c>
      <c r="C68" s="303"/>
      <c r="D68" s="303"/>
      <c r="E68" s="303"/>
      <c r="F68" s="303"/>
    </row>
    <row r="69" spans="1:6" s="418" customFormat="1" ht="12" customHeight="1" thickBot="1">
      <c r="A69" s="16" t="s">
        <v>352</v>
      </c>
      <c r="B69" s="421" t="s">
        <v>326</v>
      </c>
      <c r="C69" s="303"/>
      <c r="D69" s="303"/>
      <c r="E69" s="303"/>
      <c r="F69" s="303"/>
    </row>
    <row r="70" spans="1:6" s="418" customFormat="1" ht="12" customHeight="1" thickBot="1">
      <c r="A70" s="422" t="s">
        <v>327</v>
      </c>
      <c r="B70" s="293" t="s">
        <v>328</v>
      </c>
      <c r="C70" s="298">
        <f>SUM(C71:C72)</f>
        <v>11629</v>
      </c>
      <c r="D70" s="298">
        <f>SUM(D71:D72)</f>
        <v>12279</v>
      </c>
      <c r="E70" s="298">
        <f>SUM(E71:E72)</f>
        <v>12279</v>
      </c>
      <c r="F70" s="298">
        <f>SUM(F71:F72)</f>
        <v>12282</v>
      </c>
    </row>
    <row r="71" spans="1:6" s="418" customFormat="1" ht="12" customHeight="1">
      <c r="A71" s="15" t="s">
        <v>353</v>
      </c>
      <c r="B71" s="419" t="s">
        <v>329</v>
      </c>
      <c r="C71" s="303">
        <v>11629</v>
      </c>
      <c r="D71" s="303">
        <v>12279</v>
      </c>
      <c r="E71" s="303">
        <v>12279</v>
      </c>
      <c r="F71" s="303">
        <v>12282</v>
      </c>
    </row>
    <row r="72" spans="1:6" s="418" customFormat="1" ht="12" customHeight="1" thickBot="1">
      <c r="A72" s="16" t="s">
        <v>354</v>
      </c>
      <c r="B72" s="421" t="s">
        <v>330</v>
      </c>
      <c r="C72" s="303"/>
      <c r="D72" s="303"/>
      <c r="E72" s="303"/>
      <c r="F72" s="303"/>
    </row>
    <row r="73" spans="1:6" s="418" customFormat="1" ht="12" customHeight="1" thickBot="1">
      <c r="A73" s="422" t="s">
        <v>331</v>
      </c>
      <c r="B73" s="293" t="s">
        <v>332</v>
      </c>
      <c r="C73" s="298">
        <f>SUM(C74:C76)</f>
        <v>0</v>
      </c>
      <c r="D73" s="298">
        <f>SUM(D74:D76)</f>
        <v>0</v>
      </c>
      <c r="E73" s="298">
        <f>SUM(E74:E76)</f>
        <v>0</v>
      </c>
      <c r="F73" s="298">
        <f>SUM(F74:F76)</f>
        <v>970</v>
      </c>
    </row>
    <row r="74" spans="1:6" s="418" customFormat="1" ht="12" customHeight="1">
      <c r="A74" s="15" t="s">
        <v>355</v>
      </c>
      <c r="B74" s="419" t="s">
        <v>333</v>
      </c>
      <c r="C74" s="303"/>
      <c r="D74" s="303"/>
      <c r="E74" s="303"/>
      <c r="F74" s="303">
        <v>970</v>
      </c>
    </row>
    <row r="75" spans="1:6" s="418" customFormat="1" ht="12" customHeight="1">
      <c r="A75" s="14" t="s">
        <v>356</v>
      </c>
      <c r="B75" s="420" t="s">
        <v>334</v>
      </c>
      <c r="C75" s="303"/>
      <c r="D75" s="303"/>
      <c r="E75" s="303"/>
      <c r="F75" s="303"/>
    </row>
    <row r="76" spans="1:6" s="418" customFormat="1" ht="12" customHeight="1" thickBot="1">
      <c r="A76" s="16" t="s">
        <v>357</v>
      </c>
      <c r="B76" s="421" t="s">
        <v>335</v>
      </c>
      <c r="C76" s="303"/>
      <c r="D76" s="303"/>
      <c r="E76" s="303"/>
      <c r="F76" s="303"/>
    </row>
    <row r="77" spans="1:6" s="418" customFormat="1" ht="12" customHeight="1" thickBot="1">
      <c r="A77" s="422" t="s">
        <v>336</v>
      </c>
      <c r="B77" s="293" t="s">
        <v>358</v>
      </c>
      <c r="C77" s="298">
        <f>SUM(C78:C81)</f>
        <v>0</v>
      </c>
      <c r="D77" s="298">
        <f>SUM(D78:D81)</f>
        <v>0</v>
      </c>
      <c r="E77" s="298">
        <f>SUM(E78:E81)</f>
        <v>0</v>
      </c>
      <c r="F77" s="298">
        <f>SUM(F78:F81)</f>
        <v>0</v>
      </c>
    </row>
    <row r="78" spans="1:6" s="418" customFormat="1" ht="12" customHeight="1">
      <c r="A78" s="424" t="s">
        <v>337</v>
      </c>
      <c r="B78" s="419" t="s">
        <v>338</v>
      </c>
      <c r="C78" s="303"/>
      <c r="D78" s="303"/>
      <c r="E78" s="303"/>
      <c r="F78" s="303"/>
    </row>
    <row r="79" spans="1:6" s="418" customFormat="1" ht="12" customHeight="1">
      <c r="A79" s="425" t="s">
        <v>339</v>
      </c>
      <c r="B79" s="420" t="s">
        <v>340</v>
      </c>
      <c r="C79" s="303"/>
      <c r="D79" s="303"/>
      <c r="E79" s="303"/>
      <c r="F79" s="303"/>
    </row>
    <row r="80" spans="1:6" s="418" customFormat="1" ht="12" customHeight="1">
      <c r="A80" s="425" t="s">
        <v>341</v>
      </c>
      <c r="B80" s="420" t="s">
        <v>342</v>
      </c>
      <c r="C80" s="303"/>
      <c r="D80" s="303"/>
      <c r="E80" s="303"/>
      <c r="F80" s="303"/>
    </row>
    <row r="81" spans="1:6" s="418" customFormat="1" ht="12" customHeight="1" thickBot="1">
      <c r="A81" s="426" t="s">
        <v>343</v>
      </c>
      <c r="B81" s="421" t="s">
        <v>344</v>
      </c>
      <c r="C81" s="303"/>
      <c r="D81" s="303"/>
      <c r="E81" s="303"/>
      <c r="F81" s="303"/>
    </row>
    <row r="82" spans="1:6" s="418" customFormat="1" ht="13.5" customHeight="1" thickBot="1">
      <c r="A82" s="422" t="s">
        <v>345</v>
      </c>
      <c r="B82" s="293" t="s">
        <v>346</v>
      </c>
      <c r="C82" s="455"/>
      <c r="D82" s="455"/>
      <c r="E82" s="455"/>
      <c r="F82" s="455"/>
    </row>
    <row r="83" spans="1:6" s="418" customFormat="1" ht="15.75" customHeight="1" thickBot="1">
      <c r="A83" s="422" t="s">
        <v>347</v>
      </c>
      <c r="B83" s="427" t="s">
        <v>348</v>
      </c>
      <c r="C83" s="304">
        <f>+C61+C65+C70+C73+C77+C82</f>
        <v>37927</v>
      </c>
      <c r="D83" s="304">
        <f>+D61+D65+D70+D73+D77+D82</f>
        <v>38577</v>
      </c>
      <c r="E83" s="304">
        <f>+E61+E65+E70+E73+E77+E82</f>
        <v>38577</v>
      </c>
      <c r="F83" s="304">
        <f>+F61+F65+F70+F73+F77+F82</f>
        <v>13252</v>
      </c>
    </row>
    <row r="84" spans="1:6" s="418" customFormat="1" ht="24" customHeight="1" thickBot="1">
      <c r="A84" s="428" t="s">
        <v>361</v>
      </c>
      <c r="B84" s="429" t="s">
        <v>349</v>
      </c>
      <c r="C84" s="304">
        <f>+C60+C83</f>
        <v>85289</v>
      </c>
      <c r="D84" s="304">
        <f>+D60+D83</f>
        <v>91622</v>
      </c>
      <c r="E84" s="304">
        <f>+E60+E83</f>
        <v>105021</v>
      </c>
      <c r="F84" s="304">
        <f>+F60+F83</f>
        <v>83793</v>
      </c>
    </row>
    <row r="85" spans="1:6" s="418" customFormat="1" ht="83.25" customHeight="1">
      <c r="A85" s="5"/>
      <c r="B85" s="6"/>
      <c r="C85" s="6"/>
      <c r="D85" s="305"/>
      <c r="E85" s="305"/>
      <c r="F85" s="305"/>
    </row>
    <row r="86" spans="1:5" ht="16.5" customHeight="1">
      <c r="A86" s="637" t="s">
        <v>44</v>
      </c>
      <c r="B86" s="637"/>
      <c r="C86" s="637"/>
      <c r="D86" s="637"/>
      <c r="E86" s="637"/>
    </row>
    <row r="87" spans="1:6" s="430" customFormat="1" ht="16.5" customHeight="1" thickBot="1">
      <c r="A87" s="639" t="s">
        <v>157</v>
      </c>
      <c r="B87" s="639"/>
      <c r="C87" s="552"/>
      <c r="D87" s="165"/>
      <c r="E87" s="165" t="s">
        <v>221</v>
      </c>
      <c r="F87" s="165"/>
    </row>
    <row r="88" spans="1:6" ht="36.75" thickBot="1">
      <c r="A88" s="23" t="s">
        <v>70</v>
      </c>
      <c r="B88" s="24" t="s">
        <v>45</v>
      </c>
      <c r="C88" s="45" t="s">
        <v>513</v>
      </c>
      <c r="D88" s="45" t="s">
        <v>569</v>
      </c>
      <c r="E88" s="45" t="s">
        <v>572</v>
      </c>
      <c r="F88" s="45" t="s">
        <v>571</v>
      </c>
    </row>
    <row r="89" spans="1:6" s="417" customFormat="1" ht="12" customHeight="1" thickBot="1">
      <c r="A89" s="37">
        <v>1</v>
      </c>
      <c r="B89" s="38">
        <v>2</v>
      </c>
      <c r="C89" s="39">
        <v>3</v>
      </c>
      <c r="D89" s="39">
        <v>4</v>
      </c>
      <c r="E89" s="39">
        <v>5</v>
      </c>
      <c r="F89" s="39">
        <v>6</v>
      </c>
    </row>
    <row r="90" spans="1:6" ht="12" customHeight="1" thickBot="1">
      <c r="A90" s="22" t="s">
        <v>15</v>
      </c>
      <c r="B90" s="31" t="s">
        <v>364</v>
      </c>
      <c r="C90" s="297">
        <f>SUM(C91:C95)</f>
        <v>31517</v>
      </c>
      <c r="D90" s="297">
        <f>SUM(D91:D95)</f>
        <v>37333</v>
      </c>
      <c r="E90" s="297">
        <f>SUM(E91:E95)</f>
        <v>38642</v>
      </c>
      <c r="F90" s="297">
        <f>SUM(F91:F95)</f>
        <v>46085</v>
      </c>
    </row>
    <row r="91" spans="1:6" ht="12" customHeight="1">
      <c r="A91" s="17" t="s">
        <v>100</v>
      </c>
      <c r="B91" s="10" t="s">
        <v>46</v>
      </c>
      <c r="C91" s="299">
        <v>7659</v>
      </c>
      <c r="D91" s="299">
        <v>9373</v>
      </c>
      <c r="E91" s="299">
        <v>9773</v>
      </c>
      <c r="F91" s="299">
        <v>11192</v>
      </c>
    </row>
    <row r="92" spans="1:6" ht="12" customHeight="1">
      <c r="A92" s="14" t="s">
        <v>101</v>
      </c>
      <c r="B92" s="8" t="s">
        <v>187</v>
      </c>
      <c r="C92" s="300">
        <v>2019</v>
      </c>
      <c r="D92" s="300">
        <v>2324</v>
      </c>
      <c r="E92" s="300">
        <v>2380</v>
      </c>
      <c r="F92" s="300">
        <v>2466</v>
      </c>
    </row>
    <row r="93" spans="1:6" ht="12" customHeight="1">
      <c r="A93" s="14" t="s">
        <v>102</v>
      </c>
      <c r="B93" s="8" t="s">
        <v>143</v>
      </c>
      <c r="C93" s="302">
        <v>20239</v>
      </c>
      <c r="D93" s="302">
        <v>21826</v>
      </c>
      <c r="E93" s="302">
        <v>22525</v>
      </c>
      <c r="F93" s="302">
        <v>26090</v>
      </c>
    </row>
    <row r="94" spans="1:6" ht="12" customHeight="1">
      <c r="A94" s="14" t="s">
        <v>103</v>
      </c>
      <c r="B94" s="11" t="s">
        <v>188</v>
      </c>
      <c r="C94" s="302">
        <v>1600</v>
      </c>
      <c r="D94" s="302">
        <v>2093</v>
      </c>
      <c r="E94" s="302">
        <v>2117</v>
      </c>
      <c r="F94" s="302">
        <v>2117</v>
      </c>
    </row>
    <row r="95" spans="1:6" ht="12" customHeight="1">
      <c r="A95" s="14" t="s">
        <v>114</v>
      </c>
      <c r="B95" s="19" t="s">
        <v>189</v>
      </c>
      <c r="C95" s="302"/>
      <c r="D95" s="302">
        <v>1717</v>
      </c>
      <c r="E95" s="302">
        <v>1847</v>
      </c>
      <c r="F95" s="302">
        <v>4220</v>
      </c>
    </row>
    <row r="96" spans="1:6" ht="12" customHeight="1">
      <c r="A96" s="14" t="s">
        <v>104</v>
      </c>
      <c r="B96" s="8" t="s">
        <v>365</v>
      </c>
      <c r="C96" s="302"/>
      <c r="D96" s="302">
        <v>143</v>
      </c>
      <c r="E96" s="302">
        <v>143</v>
      </c>
      <c r="F96" s="302">
        <v>143</v>
      </c>
    </row>
    <row r="97" spans="1:6" ht="12" customHeight="1">
      <c r="A97" s="14" t="s">
        <v>105</v>
      </c>
      <c r="B97" s="167" t="s">
        <v>564</v>
      </c>
      <c r="C97" s="302"/>
      <c r="D97" s="302"/>
      <c r="E97" s="302"/>
      <c r="F97" s="302">
        <v>309</v>
      </c>
    </row>
    <row r="98" spans="1:6" ht="12" customHeight="1">
      <c r="A98" s="14" t="s">
        <v>115</v>
      </c>
      <c r="B98" s="168" t="s">
        <v>367</v>
      </c>
      <c r="C98" s="302"/>
      <c r="D98" s="302"/>
      <c r="E98" s="302"/>
      <c r="F98" s="302"/>
    </row>
    <row r="99" spans="1:6" ht="12" customHeight="1">
      <c r="A99" s="14" t="s">
        <v>116</v>
      </c>
      <c r="B99" s="168" t="s">
        <v>368</v>
      </c>
      <c r="C99" s="302"/>
      <c r="D99" s="302"/>
      <c r="E99" s="302"/>
      <c r="F99" s="302"/>
    </row>
    <row r="100" spans="1:6" ht="12" customHeight="1">
      <c r="A100" s="14" t="s">
        <v>117</v>
      </c>
      <c r="B100" s="167" t="s">
        <v>369</v>
      </c>
      <c r="C100" s="302"/>
      <c r="D100" s="302">
        <v>1194</v>
      </c>
      <c r="E100" s="302">
        <v>1324</v>
      </c>
      <c r="F100" s="302">
        <v>1324</v>
      </c>
    </row>
    <row r="101" spans="1:6" ht="12" customHeight="1">
      <c r="A101" s="14" t="s">
        <v>118</v>
      </c>
      <c r="B101" s="167" t="s">
        <v>370</v>
      </c>
      <c r="C101" s="302"/>
      <c r="D101" s="302"/>
      <c r="E101" s="302"/>
      <c r="F101" s="302"/>
    </row>
    <row r="102" spans="1:6" ht="12" customHeight="1">
      <c r="A102" s="14" t="s">
        <v>120</v>
      </c>
      <c r="B102" s="168" t="s">
        <v>371</v>
      </c>
      <c r="C102" s="302"/>
      <c r="D102" s="302"/>
      <c r="E102" s="302"/>
      <c r="F102" s="302"/>
    </row>
    <row r="103" spans="1:6" ht="12" customHeight="1">
      <c r="A103" s="13" t="s">
        <v>190</v>
      </c>
      <c r="B103" s="169" t="s">
        <v>372</v>
      </c>
      <c r="C103" s="302"/>
      <c r="D103" s="302"/>
      <c r="E103" s="302"/>
      <c r="F103" s="302"/>
    </row>
    <row r="104" spans="1:6" ht="12" customHeight="1">
      <c r="A104" s="14" t="s">
        <v>362</v>
      </c>
      <c r="B104" s="169" t="s">
        <v>373</v>
      </c>
      <c r="C104" s="302"/>
      <c r="D104" s="302"/>
      <c r="E104" s="302"/>
      <c r="F104" s="302"/>
    </row>
    <row r="105" spans="1:6" ht="12" customHeight="1" thickBot="1">
      <c r="A105" s="18" t="s">
        <v>363</v>
      </c>
      <c r="B105" s="170" t="s">
        <v>374</v>
      </c>
      <c r="C105" s="306"/>
      <c r="D105" s="306">
        <v>380</v>
      </c>
      <c r="E105" s="306">
        <v>380</v>
      </c>
      <c r="F105" s="306"/>
    </row>
    <row r="106" spans="1:6" ht="12" customHeight="1" thickBot="1">
      <c r="A106" s="20" t="s">
        <v>16</v>
      </c>
      <c r="B106" s="30" t="s">
        <v>375</v>
      </c>
      <c r="C106" s="298">
        <f>+C107+C109+C111</f>
        <v>46802</v>
      </c>
      <c r="D106" s="298">
        <f>+D107+D109+D111</f>
        <v>48586</v>
      </c>
      <c r="E106" s="298">
        <f>+E107+E109+E111</f>
        <v>63854</v>
      </c>
      <c r="F106" s="298">
        <f>+F107+F109+F111</f>
        <v>35183</v>
      </c>
    </row>
    <row r="107" spans="1:6" ht="12" customHeight="1">
      <c r="A107" s="15" t="s">
        <v>106</v>
      </c>
      <c r="B107" s="8" t="s">
        <v>220</v>
      </c>
      <c r="C107" s="301"/>
      <c r="D107" s="301">
        <v>15235</v>
      </c>
      <c r="E107" s="301">
        <v>28130</v>
      </c>
      <c r="F107" s="301">
        <v>22439</v>
      </c>
    </row>
    <row r="108" spans="1:6" ht="12" customHeight="1">
      <c r="A108" s="15" t="s">
        <v>107</v>
      </c>
      <c r="B108" s="12" t="s">
        <v>379</v>
      </c>
      <c r="C108" s="301"/>
      <c r="D108" s="301"/>
      <c r="E108" s="301"/>
      <c r="F108" s="301"/>
    </row>
    <row r="109" spans="1:6" ht="12" customHeight="1">
      <c r="A109" s="15" t="s">
        <v>108</v>
      </c>
      <c r="B109" s="12" t="s">
        <v>191</v>
      </c>
      <c r="C109" s="300">
        <v>43802</v>
      </c>
      <c r="D109" s="300">
        <v>30351</v>
      </c>
      <c r="E109" s="300">
        <v>30351</v>
      </c>
      <c r="F109" s="300">
        <v>9744</v>
      </c>
    </row>
    <row r="110" spans="1:6" ht="12" customHeight="1">
      <c r="A110" s="15" t="s">
        <v>109</v>
      </c>
      <c r="B110" s="12" t="s">
        <v>380</v>
      </c>
      <c r="C110" s="265">
        <v>18584</v>
      </c>
      <c r="D110" s="265">
        <v>18584</v>
      </c>
      <c r="E110" s="265">
        <v>18584</v>
      </c>
      <c r="F110" s="265"/>
    </row>
    <row r="111" spans="1:6" ht="12" customHeight="1">
      <c r="A111" s="15" t="s">
        <v>110</v>
      </c>
      <c r="B111" s="295" t="s">
        <v>223</v>
      </c>
      <c r="C111" s="265">
        <v>3000</v>
      </c>
      <c r="D111" s="265">
        <v>3000</v>
      </c>
      <c r="E111" s="265">
        <v>5373</v>
      </c>
      <c r="F111" s="265">
        <v>3000</v>
      </c>
    </row>
    <row r="112" spans="1:6" ht="12" customHeight="1">
      <c r="A112" s="15" t="s">
        <v>119</v>
      </c>
      <c r="B112" s="294" t="s">
        <v>467</v>
      </c>
      <c r="C112" s="265"/>
      <c r="D112" s="265"/>
      <c r="E112" s="265"/>
      <c r="F112" s="265"/>
    </row>
    <row r="113" spans="1:6" ht="22.5">
      <c r="A113" s="15" t="s">
        <v>121</v>
      </c>
      <c r="B113" s="415" t="s">
        <v>385</v>
      </c>
      <c r="C113" s="265"/>
      <c r="D113" s="265"/>
      <c r="E113" s="265"/>
      <c r="F113" s="265"/>
    </row>
    <row r="114" spans="1:6" ht="22.5">
      <c r="A114" s="15" t="s">
        <v>192</v>
      </c>
      <c r="B114" s="168" t="s">
        <v>368</v>
      </c>
      <c r="C114" s="265">
        <v>3000</v>
      </c>
      <c r="D114" s="265">
        <v>3000</v>
      </c>
      <c r="E114" s="265">
        <v>3000</v>
      </c>
      <c r="F114" s="265">
        <v>3000</v>
      </c>
    </row>
    <row r="115" spans="1:6" ht="12" customHeight="1">
      <c r="A115" s="15" t="s">
        <v>193</v>
      </c>
      <c r="B115" s="168" t="s">
        <v>384</v>
      </c>
      <c r="C115" s="265"/>
      <c r="D115" s="265"/>
      <c r="E115" s="265"/>
      <c r="F115" s="265"/>
    </row>
    <row r="116" spans="1:6" ht="12" customHeight="1">
      <c r="A116" s="15" t="s">
        <v>194</v>
      </c>
      <c r="B116" s="168" t="s">
        <v>383</v>
      </c>
      <c r="C116" s="265"/>
      <c r="D116" s="265"/>
      <c r="E116" s="265"/>
      <c r="F116" s="265"/>
    </row>
    <row r="117" spans="1:6" ht="22.5">
      <c r="A117" s="15" t="s">
        <v>376</v>
      </c>
      <c r="B117" s="168" t="s">
        <v>371</v>
      </c>
      <c r="C117" s="265"/>
      <c r="D117" s="265"/>
      <c r="E117" s="265"/>
      <c r="F117" s="265"/>
    </row>
    <row r="118" spans="1:6" ht="12" customHeight="1">
      <c r="A118" s="15" t="s">
        <v>377</v>
      </c>
      <c r="B118" s="168" t="s">
        <v>382</v>
      </c>
      <c r="C118" s="265"/>
      <c r="D118" s="265"/>
      <c r="E118" s="265"/>
      <c r="F118" s="265"/>
    </row>
    <row r="119" spans="1:6" ht="23.25" thickBot="1">
      <c r="A119" s="13" t="s">
        <v>378</v>
      </c>
      <c r="B119" s="168" t="s">
        <v>381</v>
      </c>
      <c r="C119" s="267"/>
      <c r="D119" s="267"/>
      <c r="E119" s="267">
        <v>2373</v>
      </c>
      <c r="F119" s="267"/>
    </row>
    <row r="120" spans="1:6" ht="12" customHeight="1" thickBot="1">
      <c r="A120" s="20" t="s">
        <v>17</v>
      </c>
      <c r="B120" s="149" t="s">
        <v>386</v>
      </c>
      <c r="C120" s="298">
        <f>+C121+C122</f>
        <v>6970</v>
      </c>
      <c r="D120" s="298">
        <f>+D121+D122</f>
        <v>5394</v>
      </c>
      <c r="E120" s="298">
        <f>+E121+E122</f>
        <v>2216</v>
      </c>
      <c r="F120" s="298">
        <f>+F121+F122</f>
        <v>1246</v>
      </c>
    </row>
    <row r="121" spans="1:6" ht="12" customHeight="1">
      <c r="A121" s="15" t="s">
        <v>89</v>
      </c>
      <c r="B121" s="9" t="s">
        <v>57</v>
      </c>
      <c r="C121" s="301">
        <v>6470</v>
      </c>
      <c r="D121" s="301">
        <v>4894</v>
      </c>
      <c r="E121" s="301">
        <v>1716</v>
      </c>
      <c r="F121" s="301">
        <v>746</v>
      </c>
    </row>
    <row r="122" spans="1:6" ht="12" customHeight="1" thickBot="1">
      <c r="A122" s="16" t="s">
        <v>90</v>
      </c>
      <c r="B122" s="12" t="s">
        <v>58</v>
      </c>
      <c r="C122" s="302">
        <v>500</v>
      </c>
      <c r="D122" s="302">
        <v>500</v>
      </c>
      <c r="E122" s="302">
        <v>500</v>
      </c>
      <c r="F122" s="302">
        <v>500</v>
      </c>
    </row>
    <row r="123" spans="1:6" ht="12" customHeight="1" thickBot="1">
      <c r="A123" s="20" t="s">
        <v>18</v>
      </c>
      <c r="B123" s="149" t="s">
        <v>387</v>
      </c>
      <c r="C123" s="298">
        <f>+C90+C106+C120</f>
        <v>85289</v>
      </c>
      <c r="D123" s="298">
        <f>+D90+D106+D120</f>
        <v>91313</v>
      </c>
      <c r="E123" s="298">
        <f>+E90+E106+E120</f>
        <v>104712</v>
      </c>
      <c r="F123" s="298">
        <f>+F90+F106+F120</f>
        <v>82514</v>
      </c>
    </row>
    <row r="124" spans="1:6" ht="12" customHeight="1" thickBot="1">
      <c r="A124" s="20" t="s">
        <v>19</v>
      </c>
      <c r="B124" s="149" t="s">
        <v>388</v>
      </c>
      <c r="C124" s="298">
        <f>+C125+C126+C127</f>
        <v>0</v>
      </c>
      <c r="D124" s="298">
        <f>+D125+D126+D127</f>
        <v>0</v>
      </c>
      <c r="E124" s="298">
        <f>+E125+E126+E127</f>
        <v>0</v>
      </c>
      <c r="F124" s="298">
        <f>+F125+F126+F127</f>
        <v>0</v>
      </c>
    </row>
    <row r="125" spans="1:6" ht="12" customHeight="1">
      <c r="A125" s="15" t="s">
        <v>93</v>
      </c>
      <c r="B125" s="9" t="s">
        <v>389</v>
      </c>
      <c r="C125" s="265"/>
      <c r="D125" s="265"/>
      <c r="E125" s="265"/>
      <c r="F125" s="265"/>
    </row>
    <row r="126" spans="1:6" ht="12" customHeight="1">
      <c r="A126" s="15" t="s">
        <v>94</v>
      </c>
      <c r="B126" s="9" t="s">
        <v>390</v>
      </c>
      <c r="C126" s="265"/>
      <c r="D126" s="265"/>
      <c r="E126" s="265"/>
      <c r="F126" s="265"/>
    </row>
    <row r="127" spans="1:6" ht="12" customHeight="1" thickBot="1">
      <c r="A127" s="13" t="s">
        <v>95</v>
      </c>
      <c r="B127" s="7" t="s">
        <v>391</v>
      </c>
      <c r="C127" s="265"/>
      <c r="D127" s="265"/>
      <c r="E127" s="265"/>
      <c r="F127" s="265"/>
    </row>
    <row r="128" spans="1:6" ht="12" customHeight="1" thickBot="1">
      <c r="A128" s="20" t="s">
        <v>20</v>
      </c>
      <c r="B128" s="149" t="s">
        <v>451</v>
      </c>
      <c r="C128" s="298">
        <f>+C129+C130+C131+C132</f>
        <v>0</v>
      </c>
      <c r="D128" s="298">
        <f>+D129+D130+D131+D132</f>
        <v>0</v>
      </c>
      <c r="E128" s="298">
        <f>+E129+E130+E131+E132</f>
        <v>0</v>
      </c>
      <c r="F128" s="298">
        <f>+F129+F130+F131+F132</f>
        <v>0</v>
      </c>
    </row>
    <row r="129" spans="1:6" ht="12" customHeight="1">
      <c r="A129" s="15" t="s">
        <v>96</v>
      </c>
      <c r="B129" s="9" t="s">
        <v>392</v>
      </c>
      <c r="C129" s="265"/>
      <c r="D129" s="265"/>
      <c r="E129" s="265"/>
      <c r="F129" s="265"/>
    </row>
    <row r="130" spans="1:6" ht="12" customHeight="1">
      <c r="A130" s="15" t="s">
        <v>97</v>
      </c>
      <c r="B130" s="9" t="s">
        <v>393</v>
      </c>
      <c r="C130" s="265"/>
      <c r="D130" s="265"/>
      <c r="E130" s="265"/>
      <c r="F130" s="265"/>
    </row>
    <row r="131" spans="1:6" ht="12" customHeight="1">
      <c r="A131" s="15" t="s">
        <v>295</v>
      </c>
      <c r="B131" s="9" t="s">
        <v>394</v>
      </c>
      <c r="C131" s="265"/>
      <c r="D131" s="265"/>
      <c r="E131" s="265"/>
      <c r="F131" s="265"/>
    </row>
    <row r="132" spans="1:6" ht="12" customHeight="1" thickBot="1">
      <c r="A132" s="13" t="s">
        <v>296</v>
      </c>
      <c r="B132" s="7" t="s">
        <v>395</v>
      </c>
      <c r="C132" s="265"/>
      <c r="D132" s="265"/>
      <c r="E132" s="265"/>
      <c r="F132" s="265"/>
    </row>
    <row r="133" spans="1:6" ht="12" customHeight="1" thickBot="1">
      <c r="A133" s="20" t="s">
        <v>21</v>
      </c>
      <c r="B133" s="149" t="s">
        <v>396</v>
      </c>
      <c r="C133" s="304">
        <f>+C134+C135+C136+C137</f>
        <v>0</v>
      </c>
      <c r="D133" s="304">
        <f>+D134+D135+D136+D137</f>
        <v>309</v>
      </c>
      <c r="E133" s="304">
        <f>+E134+E135+E136+E137</f>
        <v>309</v>
      </c>
      <c r="F133" s="304">
        <f>+F134+F135+F136+F137</f>
        <v>1279</v>
      </c>
    </row>
    <row r="134" spans="1:6" ht="12" customHeight="1">
      <c r="A134" s="15" t="s">
        <v>98</v>
      </c>
      <c r="B134" s="9" t="s">
        <v>397</v>
      </c>
      <c r="C134" s="265"/>
      <c r="D134" s="265"/>
      <c r="E134" s="265"/>
      <c r="F134" s="265"/>
    </row>
    <row r="135" spans="1:6" ht="12" customHeight="1">
      <c r="A135" s="15" t="s">
        <v>99</v>
      </c>
      <c r="B135" s="9" t="s">
        <v>407</v>
      </c>
      <c r="C135" s="265"/>
      <c r="D135" s="265">
        <v>309</v>
      </c>
      <c r="E135" s="265">
        <v>309</v>
      </c>
      <c r="F135" s="265">
        <v>1279</v>
      </c>
    </row>
    <row r="136" spans="1:6" ht="12" customHeight="1">
      <c r="A136" s="15" t="s">
        <v>308</v>
      </c>
      <c r="B136" s="9" t="s">
        <v>398</v>
      </c>
      <c r="C136" s="265"/>
      <c r="D136" s="265"/>
      <c r="E136" s="265"/>
      <c r="F136" s="265"/>
    </row>
    <row r="137" spans="1:6" ht="12" customHeight="1" thickBot="1">
      <c r="A137" s="13" t="s">
        <v>309</v>
      </c>
      <c r="B137" s="7" t="s">
        <v>399</v>
      </c>
      <c r="C137" s="265"/>
      <c r="D137" s="265"/>
      <c r="E137" s="265"/>
      <c r="F137" s="265"/>
    </row>
    <row r="138" spans="1:6" ht="12" customHeight="1" thickBot="1">
      <c r="A138" s="20" t="s">
        <v>22</v>
      </c>
      <c r="B138" s="149" t="s">
        <v>400</v>
      </c>
      <c r="C138" s="307">
        <f>+C139+C140+C141+C142</f>
        <v>0</v>
      </c>
      <c r="D138" s="307">
        <f>+D139+D140+D141+D142</f>
        <v>0</v>
      </c>
      <c r="E138" s="307">
        <f>+E139+E140+E141+E142</f>
        <v>0</v>
      </c>
      <c r="F138" s="307">
        <f>+F139+F140+F141+F142</f>
        <v>0</v>
      </c>
    </row>
    <row r="139" spans="1:6" ht="12" customHeight="1">
      <c r="A139" s="15" t="s">
        <v>185</v>
      </c>
      <c r="B139" s="9" t="s">
        <v>401</v>
      </c>
      <c r="C139" s="265"/>
      <c r="D139" s="265"/>
      <c r="E139" s="265"/>
      <c r="F139" s="265"/>
    </row>
    <row r="140" spans="1:6" ht="12" customHeight="1">
      <c r="A140" s="15" t="s">
        <v>186</v>
      </c>
      <c r="B140" s="9" t="s">
        <v>402</v>
      </c>
      <c r="C140" s="265"/>
      <c r="D140" s="265"/>
      <c r="E140" s="265"/>
      <c r="F140" s="265"/>
    </row>
    <row r="141" spans="1:6" ht="12" customHeight="1">
      <c r="A141" s="15" t="s">
        <v>222</v>
      </c>
      <c r="B141" s="9" t="s">
        <v>403</v>
      </c>
      <c r="C141" s="265"/>
      <c r="D141" s="265"/>
      <c r="E141" s="265"/>
      <c r="F141" s="265"/>
    </row>
    <row r="142" spans="1:6" ht="12" customHeight="1" thickBot="1">
      <c r="A142" s="15" t="s">
        <v>311</v>
      </c>
      <c r="B142" s="9" t="s">
        <v>404</v>
      </c>
      <c r="C142" s="265"/>
      <c r="D142" s="265"/>
      <c r="E142" s="265"/>
      <c r="F142" s="265"/>
    </row>
    <row r="143" spans="1:10" ht="15" customHeight="1" thickBot="1">
      <c r="A143" s="20" t="s">
        <v>23</v>
      </c>
      <c r="B143" s="149" t="s">
        <v>405</v>
      </c>
      <c r="C143" s="431">
        <f>+C124+C128+C133+C138</f>
        <v>0</v>
      </c>
      <c r="D143" s="431">
        <f>+D124+D128+D133+D138</f>
        <v>309</v>
      </c>
      <c r="E143" s="431">
        <f>+E124+E128+E133+E138</f>
        <v>309</v>
      </c>
      <c r="F143" s="431">
        <f>+F124+F128+F133+F138</f>
        <v>1279</v>
      </c>
      <c r="G143" s="432"/>
      <c r="H143" s="433"/>
      <c r="I143" s="433"/>
      <c r="J143" s="433"/>
    </row>
    <row r="144" spans="1:6" s="418" customFormat="1" ht="12.75" customHeight="1" thickBot="1">
      <c r="A144" s="296" t="s">
        <v>24</v>
      </c>
      <c r="B144" s="381" t="s">
        <v>406</v>
      </c>
      <c r="C144" s="431">
        <f>+C123+C143</f>
        <v>85289</v>
      </c>
      <c r="D144" s="431">
        <f>+D123+D143</f>
        <v>91622</v>
      </c>
      <c r="E144" s="431">
        <f>+E123+E143</f>
        <v>105021</v>
      </c>
      <c r="F144" s="431">
        <f>+F123+F143</f>
        <v>83793</v>
      </c>
    </row>
    <row r="145" spans="5:6" ht="7.5" customHeight="1">
      <c r="E145" s="383"/>
      <c r="F145" s="383"/>
    </row>
    <row r="146" spans="1:5" ht="15.75" customHeight="1">
      <c r="A146" s="640" t="s">
        <v>408</v>
      </c>
      <c r="B146" s="640"/>
      <c r="C146" s="640"/>
      <c r="D146" s="640"/>
      <c r="E146" s="640"/>
    </row>
    <row r="147" spans="1:5" ht="15.75">
      <c r="A147" s="640"/>
      <c r="B147" s="640"/>
      <c r="C147" s="640"/>
      <c r="D147" s="640"/>
      <c r="E147" s="640"/>
    </row>
    <row r="148" spans="1:6" ht="15" customHeight="1" thickBot="1">
      <c r="A148" s="635" t="s">
        <v>158</v>
      </c>
      <c r="B148" s="635"/>
      <c r="C148" s="166"/>
      <c r="D148" s="308" t="s">
        <v>221</v>
      </c>
      <c r="E148" s="308" t="s">
        <v>221</v>
      </c>
      <c r="F148" s="308" t="s">
        <v>221</v>
      </c>
    </row>
    <row r="149" spans="1:6" ht="21.75" thickBot="1">
      <c r="A149" s="20">
        <v>1</v>
      </c>
      <c r="B149" s="30" t="s">
        <v>409</v>
      </c>
      <c r="C149" s="298">
        <f>+C60-C123</f>
        <v>-37927</v>
      </c>
      <c r="D149" s="298">
        <f>+D60-D123</f>
        <v>-38268</v>
      </c>
      <c r="E149" s="298">
        <f>+E60-E123</f>
        <v>-38268</v>
      </c>
      <c r="F149" s="298">
        <f>+F60-F123</f>
        <v>-11973</v>
      </c>
    </row>
    <row r="150" spans="1:6" ht="27.75" customHeight="1" thickBot="1">
      <c r="A150" s="20" t="s">
        <v>16</v>
      </c>
      <c r="B150" s="30" t="s">
        <v>410</v>
      </c>
      <c r="C150" s="298">
        <f>+C83-C143</f>
        <v>37927</v>
      </c>
      <c r="D150" s="298">
        <f>+D83-D143</f>
        <v>38268</v>
      </c>
      <c r="E150" s="298">
        <f>+E83-E143</f>
        <v>38268</v>
      </c>
      <c r="F150" s="298">
        <f>+F83-F143</f>
        <v>11973</v>
      </c>
    </row>
    <row r="152" ht="15.75">
      <c r="A152" s="559" t="s">
        <v>591</v>
      </c>
    </row>
  </sheetData>
  <sheetProtection/>
  <mergeCells count="6">
    <mergeCell ref="A148:B148"/>
    <mergeCell ref="A2:B2"/>
    <mergeCell ref="A87:B87"/>
    <mergeCell ref="A1:E1"/>
    <mergeCell ref="A86:E86"/>
    <mergeCell ref="A146:E14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58" r:id="rId1"/>
  <headerFooter alignWithMargins="0">
    <oddHeader>&amp;C&amp;"Times New Roman CE,Félkövér"&amp;12
Mogyorósbánya Község Önkormányzat
2015. ÉVI KÖLTSÉGVETÉS
KÖTELEZŐ FELADATAINAK MÉRLEGE &amp;R&amp;"Times New Roman CE,Félkövér dőlt"&amp;11 1.2. melléklet az 1/2015. (I.28.) önkormányzati rendelethez*</oddHeader>
  </headerFooter>
  <rowBreaks count="1" manualBreakCount="1">
    <brk id="8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view="pageLayout" zoomScaleSheetLayoutView="100" workbookViewId="0" topLeftCell="B1">
      <selection activeCell="E28" sqref="E28"/>
    </sheetView>
  </sheetViews>
  <sheetFormatPr defaultColWidth="9.00390625" defaultRowHeight="12.75"/>
  <cols>
    <col min="1" max="1" width="9.50390625" style="382" customWidth="1"/>
    <col min="2" max="2" width="91.625" style="382" customWidth="1"/>
    <col min="3" max="3" width="21.625" style="383" customWidth="1"/>
    <col min="4" max="4" width="9.00390625" style="416" customWidth="1"/>
    <col min="5" max="16384" width="9.375" style="416" customWidth="1"/>
  </cols>
  <sheetData>
    <row r="1" spans="1:3" ht="15.75" customHeight="1">
      <c r="A1" s="637" t="s">
        <v>12</v>
      </c>
      <c r="B1" s="637"/>
      <c r="C1" s="637"/>
    </row>
    <row r="2" spans="1:3" ht="15.75" customHeight="1" thickBot="1">
      <c r="A2" s="635" t="s">
        <v>156</v>
      </c>
      <c r="B2" s="635"/>
      <c r="C2" s="308" t="s">
        <v>221</v>
      </c>
    </row>
    <row r="3" spans="1:3" ht="37.5" customHeight="1" thickBot="1">
      <c r="A3" s="23" t="s">
        <v>70</v>
      </c>
      <c r="B3" s="24" t="s">
        <v>14</v>
      </c>
      <c r="C3" s="45" t="s">
        <v>250</v>
      </c>
    </row>
    <row r="4" spans="1:3" s="417" customFormat="1" ht="12" customHeight="1" thickBot="1">
      <c r="A4" s="411">
        <v>1</v>
      </c>
      <c r="B4" s="412">
        <v>2</v>
      </c>
      <c r="C4" s="413">
        <v>3</v>
      </c>
    </row>
    <row r="5" spans="1:3" s="418" customFormat="1" ht="12" customHeight="1" thickBot="1">
      <c r="A5" s="20" t="s">
        <v>15</v>
      </c>
      <c r="B5" s="21" t="s">
        <v>251</v>
      </c>
      <c r="C5" s="298">
        <f>+C6+C7+C8+C9+C10+C11</f>
        <v>0</v>
      </c>
    </row>
    <row r="6" spans="1:3" s="418" customFormat="1" ht="12" customHeight="1">
      <c r="A6" s="15" t="s">
        <v>100</v>
      </c>
      <c r="B6" s="419" t="s">
        <v>252</v>
      </c>
      <c r="C6" s="301"/>
    </row>
    <row r="7" spans="1:3" s="418" customFormat="1" ht="12" customHeight="1">
      <c r="A7" s="14" t="s">
        <v>101</v>
      </c>
      <c r="B7" s="420" t="s">
        <v>253</v>
      </c>
      <c r="C7" s="300"/>
    </row>
    <row r="8" spans="1:3" s="418" customFormat="1" ht="12" customHeight="1">
      <c r="A8" s="14" t="s">
        <v>102</v>
      </c>
      <c r="B8" s="420" t="s">
        <v>254</v>
      </c>
      <c r="C8" s="300"/>
    </row>
    <row r="9" spans="1:3" s="418" customFormat="1" ht="12" customHeight="1">
      <c r="A9" s="14" t="s">
        <v>103</v>
      </c>
      <c r="B9" s="420" t="s">
        <v>255</v>
      </c>
      <c r="C9" s="300"/>
    </row>
    <row r="10" spans="1:3" s="418" customFormat="1" ht="12" customHeight="1">
      <c r="A10" s="14" t="s">
        <v>152</v>
      </c>
      <c r="B10" s="420" t="s">
        <v>256</v>
      </c>
      <c r="C10" s="300"/>
    </row>
    <row r="11" spans="1:3" s="418" customFormat="1" ht="12" customHeight="1" thickBot="1">
      <c r="A11" s="16" t="s">
        <v>104</v>
      </c>
      <c r="B11" s="421" t="s">
        <v>257</v>
      </c>
      <c r="C11" s="300"/>
    </row>
    <row r="12" spans="1:3" s="418" customFormat="1" ht="12" customHeight="1" thickBot="1">
      <c r="A12" s="20" t="s">
        <v>16</v>
      </c>
      <c r="B12" s="293" t="s">
        <v>258</v>
      </c>
      <c r="C12" s="298">
        <f>+C13+C14+C15+C16+C17</f>
        <v>0</v>
      </c>
    </row>
    <row r="13" spans="1:3" s="418" customFormat="1" ht="12" customHeight="1">
      <c r="A13" s="15" t="s">
        <v>106</v>
      </c>
      <c r="B13" s="419" t="s">
        <v>259</v>
      </c>
      <c r="C13" s="301"/>
    </row>
    <row r="14" spans="1:3" s="418" customFormat="1" ht="12" customHeight="1">
      <c r="A14" s="14" t="s">
        <v>107</v>
      </c>
      <c r="B14" s="420" t="s">
        <v>260</v>
      </c>
      <c r="C14" s="300"/>
    </row>
    <row r="15" spans="1:3" s="418" customFormat="1" ht="12" customHeight="1">
      <c r="A15" s="14" t="s">
        <v>108</v>
      </c>
      <c r="B15" s="420" t="s">
        <v>461</v>
      </c>
      <c r="C15" s="300"/>
    </row>
    <row r="16" spans="1:3" s="418" customFormat="1" ht="12" customHeight="1">
      <c r="A16" s="14" t="s">
        <v>109</v>
      </c>
      <c r="B16" s="420" t="s">
        <v>462</v>
      </c>
      <c r="C16" s="300"/>
    </row>
    <row r="17" spans="1:3" s="418" customFormat="1" ht="12" customHeight="1">
      <c r="A17" s="14" t="s">
        <v>110</v>
      </c>
      <c r="B17" s="420" t="s">
        <v>261</v>
      </c>
      <c r="C17" s="300"/>
    </row>
    <row r="18" spans="1:3" s="418" customFormat="1" ht="12" customHeight="1" thickBot="1">
      <c r="A18" s="16" t="s">
        <v>119</v>
      </c>
      <c r="B18" s="421" t="s">
        <v>262</v>
      </c>
      <c r="C18" s="302"/>
    </row>
    <row r="19" spans="1:3" s="418" customFormat="1" ht="12" customHeight="1" thickBot="1">
      <c r="A19" s="20" t="s">
        <v>17</v>
      </c>
      <c r="B19" s="21" t="s">
        <v>263</v>
      </c>
      <c r="C19" s="298">
        <f>+C20+C21+C22+C23+C24</f>
        <v>0</v>
      </c>
    </row>
    <row r="20" spans="1:3" s="418" customFormat="1" ht="12" customHeight="1">
      <c r="A20" s="15" t="s">
        <v>89</v>
      </c>
      <c r="B20" s="419" t="s">
        <v>264</v>
      </c>
      <c r="C20" s="301"/>
    </row>
    <row r="21" spans="1:3" s="418" customFormat="1" ht="12" customHeight="1">
      <c r="A21" s="14" t="s">
        <v>90</v>
      </c>
      <c r="B21" s="420" t="s">
        <v>265</v>
      </c>
      <c r="C21" s="300"/>
    </row>
    <row r="22" spans="1:3" s="418" customFormat="1" ht="12" customHeight="1">
      <c r="A22" s="14" t="s">
        <v>91</v>
      </c>
      <c r="B22" s="420" t="s">
        <v>463</v>
      </c>
      <c r="C22" s="300"/>
    </row>
    <row r="23" spans="1:3" s="418" customFormat="1" ht="12" customHeight="1">
      <c r="A23" s="14" t="s">
        <v>92</v>
      </c>
      <c r="B23" s="420" t="s">
        <v>464</v>
      </c>
      <c r="C23" s="300"/>
    </row>
    <row r="24" spans="1:3" s="418" customFormat="1" ht="12" customHeight="1">
      <c r="A24" s="14" t="s">
        <v>175</v>
      </c>
      <c r="B24" s="420" t="s">
        <v>266</v>
      </c>
      <c r="C24" s="300"/>
    </row>
    <row r="25" spans="1:3" s="418" customFormat="1" ht="12" customHeight="1" thickBot="1">
      <c r="A25" s="16" t="s">
        <v>176</v>
      </c>
      <c r="B25" s="421" t="s">
        <v>267</v>
      </c>
      <c r="C25" s="302"/>
    </row>
    <row r="26" spans="1:3" s="418" customFormat="1" ht="12" customHeight="1" thickBot="1">
      <c r="A26" s="20" t="s">
        <v>177</v>
      </c>
      <c r="B26" s="21" t="s">
        <v>268</v>
      </c>
      <c r="C26" s="304">
        <f>+C27+C30+C31+C32</f>
        <v>0</v>
      </c>
    </row>
    <row r="27" spans="1:3" s="418" customFormat="1" ht="12" customHeight="1">
      <c r="A27" s="15" t="s">
        <v>269</v>
      </c>
      <c r="B27" s="419" t="s">
        <v>275</v>
      </c>
      <c r="C27" s="414">
        <f>+C28+C29</f>
        <v>0</v>
      </c>
    </row>
    <row r="28" spans="1:3" s="418" customFormat="1" ht="12" customHeight="1">
      <c r="A28" s="14" t="s">
        <v>270</v>
      </c>
      <c r="B28" s="420" t="s">
        <v>276</v>
      </c>
      <c r="C28" s="300"/>
    </row>
    <row r="29" spans="1:3" s="418" customFormat="1" ht="12" customHeight="1">
      <c r="A29" s="14" t="s">
        <v>271</v>
      </c>
      <c r="B29" s="420" t="s">
        <v>277</v>
      </c>
      <c r="C29" s="300"/>
    </row>
    <row r="30" spans="1:3" s="418" customFormat="1" ht="12" customHeight="1">
      <c r="A30" s="14" t="s">
        <v>272</v>
      </c>
      <c r="B30" s="420" t="s">
        <v>278</v>
      </c>
      <c r="C30" s="300"/>
    </row>
    <row r="31" spans="1:3" s="418" customFormat="1" ht="12" customHeight="1">
      <c r="A31" s="14" t="s">
        <v>273</v>
      </c>
      <c r="B31" s="420" t="s">
        <v>279</v>
      </c>
      <c r="C31" s="300"/>
    </row>
    <row r="32" spans="1:3" s="418" customFormat="1" ht="12" customHeight="1" thickBot="1">
      <c r="A32" s="16" t="s">
        <v>274</v>
      </c>
      <c r="B32" s="421" t="s">
        <v>280</v>
      </c>
      <c r="C32" s="302"/>
    </row>
    <row r="33" spans="1:3" s="418" customFormat="1" ht="12" customHeight="1" thickBot="1">
      <c r="A33" s="20" t="s">
        <v>19</v>
      </c>
      <c r="B33" s="21" t="s">
        <v>281</v>
      </c>
      <c r="C33" s="298">
        <f>SUM(C34:C43)</f>
        <v>0</v>
      </c>
    </row>
    <row r="34" spans="1:3" s="418" customFormat="1" ht="12" customHeight="1">
      <c r="A34" s="15" t="s">
        <v>93</v>
      </c>
      <c r="B34" s="419" t="s">
        <v>284</v>
      </c>
      <c r="C34" s="301"/>
    </row>
    <row r="35" spans="1:3" s="418" customFormat="1" ht="12" customHeight="1">
      <c r="A35" s="14" t="s">
        <v>94</v>
      </c>
      <c r="B35" s="420" t="s">
        <v>285</v>
      </c>
      <c r="C35" s="300"/>
    </row>
    <row r="36" spans="1:3" s="418" customFormat="1" ht="12" customHeight="1">
      <c r="A36" s="14" t="s">
        <v>95</v>
      </c>
      <c r="B36" s="420" t="s">
        <v>286</v>
      </c>
      <c r="C36" s="300"/>
    </row>
    <row r="37" spans="1:3" s="418" customFormat="1" ht="12" customHeight="1">
      <c r="A37" s="14" t="s">
        <v>179</v>
      </c>
      <c r="B37" s="420" t="s">
        <v>287</v>
      </c>
      <c r="C37" s="300"/>
    </row>
    <row r="38" spans="1:3" s="418" customFormat="1" ht="12" customHeight="1">
      <c r="A38" s="14" t="s">
        <v>180</v>
      </c>
      <c r="B38" s="420" t="s">
        <v>288</v>
      </c>
      <c r="C38" s="300"/>
    </row>
    <row r="39" spans="1:3" s="418" customFormat="1" ht="12" customHeight="1">
      <c r="A39" s="14" t="s">
        <v>181</v>
      </c>
      <c r="B39" s="420" t="s">
        <v>289</v>
      </c>
      <c r="C39" s="300"/>
    </row>
    <row r="40" spans="1:3" s="418" customFormat="1" ht="12" customHeight="1">
      <c r="A40" s="14" t="s">
        <v>182</v>
      </c>
      <c r="B40" s="420" t="s">
        <v>290</v>
      </c>
      <c r="C40" s="300"/>
    </row>
    <row r="41" spans="1:3" s="418" customFormat="1" ht="12" customHeight="1">
      <c r="A41" s="14" t="s">
        <v>183</v>
      </c>
      <c r="B41" s="420" t="s">
        <v>291</v>
      </c>
      <c r="C41" s="300"/>
    </row>
    <row r="42" spans="1:3" s="418" customFormat="1" ht="12" customHeight="1">
      <c r="A42" s="14" t="s">
        <v>282</v>
      </c>
      <c r="B42" s="420" t="s">
        <v>292</v>
      </c>
      <c r="C42" s="303"/>
    </row>
    <row r="43" spans="1:3" s="418" customFormat="1" ht="12" customHeight="1" thickBot="1">
      <c r="A43" s="16" t="s">
        <v>283</v>
      </c>
      <c r="B43" s="421" t="s">
        <v>293</v>
      </c>
      <c r="C43" s="405"/>
    </row>
    <row r="44" spans="1:3" s="418" customFormat="1" ht="12" customHeight="1" thickBot="1">
      <c r="A44" s="20" t="s">
        <v>20</v>
      </c>
      <c r="B44" s="21" t="s">
        <v>294</v>
      </c>
      <c r="C44" s="298">
        <f>SUM(C45:C49)</f>
        <v>0</v>
      </c>
    </row>
    <row r="45" spans="1:3" s="418" customFormat="1" ht="12" customHeight="1">
      <c r="A45" s="15" t="s">
        <v>96</v>
      </c>
      <c r="B45" s="419" t="s">
        <v>298</v>
      </c>
      <c r="C45" s="454"/>
    </row>
    <row r="46" spans="1:3" s="418" customFormat="1" ht="12" customHeight="1">
      <c r="A46" s="14" t="s">
        <v>97</v>
      </c>
      <c r="B46" s="420" t="s">
        <v>299</v>
      </c>
      <c r="C46" s="303"/>
    </row>
    <row r="47" spans="1:3" s="418" customFormat="1" ht="12" customHeight="1">
      <c r="A47" s="14" t="s">
        <v>295</v>
      </c>
      <c r="B47" s="420" t="s">
        <v>300</v>
      </c>
      <c r="C47" s="303"/>
    </row>
    <row r="48" spans="1:3" s="418" customFormat="1" ht="12" customHeight="1">
      <c r="A48" s="14" t="s">
        <v>296</v>
      </c>
      <c r="B48" s="420" t="s">
        <v>301</v>
      </c>
      <c r="C48" s="303"/>
    </row>
    <row r="49" spans="1:3" s="418" customFormat="1" ht="12" customHeight="1" thickBot="1">
      <c r="A49" s="16" t="s">
        <v>297</v>
      </c>
      <c r="B49" s="421" t="s">
        <v>302</v>
      </c>
      <c r="C49" s="405"/>
    </row>
    <row r="50" spans="1:3" s="418" customFormat="1" ht="12" customHeight="1" thickBot="1">
      <c r="A50" s="20" t="s">
        <v>184</v>
      </c>
      <c r="B50" s="21" t="s">
        <v>303</v>
      </c>
      <c r="C50" s="298">
        <f>SUM(C51:C53)</f>
        <v>0</v>
      </c>
    </row>
    <row r="51" spans="1:3" s="418" customFormat="1" ht="12" customHeight="1">
      <c r="A51" s="15" t="s">
        <v>98</v>
      </c>
      <c r="B51" s="419" t="s">
        <v>304</v>
      </c>
      <c r="C51" s="301"/>
    </row>
    <row r="52" spans="1:3" s="418" customFormat="1" ht="12" customHeight="1">
      <c r="A52" s="14" t="s">
        <v>99</v>
      </c>
      <c r="B52" s="420" t="s">
        <v>465</v>
      </c>
      <c r="C52" s="300"/>
    </row>
    <row r="53" spans="1:3" s="418" customFormat="1" ht="12" customHeight="1">
      <c r="A53" s="14" t="s">
        <v>308</v>
      </c>
      <c r="B53" s="420" t="s">
        <v>306</v>
      </c>
      <c r="C53" s="300"/>
    </row>
    <row r="54" spans="1:3" s="418" customFormat="1" ht="12" customHeight="1" thickBot="1">
      <c r="A54" s="16" t="s">
        <v>309</v>
      </c>
      <c r="B54" s="421" t="s">
        <v>307</v>
      </c>
      <c r="C54" s="302"/>
    </row>
    <row r="55" spans="1:3" s="418" customFormat="1" ht="12" customHeight="1" thickBot="1">
      <c r="A55" s="20" t="s">
        <v>22</v>
      </c>
      <c r="B55" s="293" t="s">
        <v>310</v>
      </c>
      <c r="C55" s="298">
        <f>SUM(C56:C58)</f>
        <v>0</v>
      </c>
    </row>
    <row r="56" spans="1:3" s="418" customFormat="1" ht="12" customHeight="1">
      <c r="A56" s="15" t="s">
        <v>185</v>
      </c>
      <c r="B56" s="419" t="s">
        <v>312</v>
      </c>
      <c r="C56" s="303"/>
    </row>
    <row r="57" spans="1:3" s="418" customFormat="1" ht="12" customHeight="1">
      <c r="A57" s="14" t="s">
        <v>186</v>
      </c>
      <c r="B57" s="420" t="s">
        <v>466</v>
      </c>
      <c r="C57" s="303"/>
    </row>
    <row r="58" spans="1:3" s="418" customFormat="1" ht="12" customHeight="1">
      <c r="A58" s="14" t="s">
        <v>222</v>
      </c>
      <c r="B58" s="420" t="s">
        <v>313</v>
      </c>
      <c r="C58" s="303"/>
    </row>
    <row r="59" spans="1:3" s="418" customFormat="1" ht="12" customHeight="1" thickBot="1">
      <c r="A59" s="16" t="s">
        <v>311</v>
      </c>
      <c r="B59" s="421" t="s">
        <v>314</v>
      </c>
      <c r="C59" s="303"/>
    </row>
    <row r="60" spans="1:3" s="418" customFormat="1" ht="12" customHeight="1" thickBot="1">
      <c r="A60" s="20" t="s">
        <v>23</v>
      </c>
      <c r="B60" s="21" t="s">
        <v>315</v>
      </c>
      <c r="C60" s="304">
        <f>+C5+C12+C19+C26+C33+C44+C50+C55</f>
        <v>0</v>
      </c>
    </row>
    <row r="61" spans="1:3" s="418" customFormat="1" ht="12" customHeight="1" thickBot="1">
      <c r="A61" s="422" t="s">
        <v>316</v>
      </c>
      <c r="B61" s="293" t="s">
        <v>317</v>
      </c>
      <c r="C61" s="298">
        <f>SUM(C62:C64)</f>
        <v>0</v>
      </c>
    </row>
    <row r="62" spans="1:3" s="418" customFormat="1" ht="12" customHeight="1">
      <c r="A62" s="15" t="s">
        <v>350</v>
      </c>
      <c r="B62" s="419" t="s">
        <v>318</v>
      </c>
      <c r="C62" s="303"/>
    </row>
    <row r="63" spans="1:3" s="418" customFormat="1" ht="12" customHeight="1">
      <c r="A63" s="14" t="s">
        <v>359</v>
      </c>
      <c r="B63" s="420" t="s">
        <v>319</v>
      </c>
      <c r="C63" s="303"/>
    </row>
    <row r="64" spans="1:3" s="418" customFormat="1" ht="12" customHeight="1" thickBot="1">
      <c r="A64" s="16" t="s">
        <v>360</v>
      </c>
      <c r="B64" s="423" t="s">
        <v>320</v>
      </c>
      <c r="C64" s="303"/>
    </row>
    <row r="65" spans="1:3" s="418" customFormat="1" ht="12" customHeight="1" thickBot="1">
      <c r="A65" s="422" t="s">
        <v>321</v>
      </c>
      <c r="B65" s="293" t="s">
        <v>322</v>
      </c>
      <c r="C65" s="298">
        <f>SUM(C66:C69)</f>
        <v>0</v>
      </c>
    </row>
    <row r="66" spans="1:3" s="418" customFormat="1" ht="12" customHeight="1">
      <c r="A66" s="15" t="s">
        <v>153</v>
      </c>
      <c r="B66" s="419" t="s">
        <v>323</v>
      </c>
      <c r="C66" s="303"/>
    </row>
    <row r="67" spans="1:3" s="418" customFormat="1" ht="12" customHeight="1">
      <c r="A67" s="14" t="s">
        <v>154</v>
      </c>
      <c r="B67" s="420" t="s">
        <v>324</v>
      </c>
      <c r="C67" s="303"/>
    </row>
    <row r="68" spans="1:3" s="418" customFormat="1" ht="12" customHeight="1">
      <c r="A68" s="14" t="s">
        <v>351</v>
      </c>
      <c r="B68" s="420" t="s">
        <v>325</v>
      </c>
      <c r="C68" s="303"/>
    </row>
    <row r="69" spans="1:3" s="418" customFormat="1" ht="12" customHeight="1" thickBot="1">
      <c r="A69" s="16" t="s">
        <v>352</v>
      </c>
      <c r="B69" s="421" t="s">
        <v>326</v>
      </c>
      <c r="C69" s="303"/>
    </row>
    <row r="70" spans="1:3" s="418" customFormat="1" ht="12" customHeight="1" thickBot="1">
      <c r="A70" s="422" t="s">
        <v>327</v>
      </c>
      <c r="B70" s="293" t="s">
        <v>328</v>
      </c>
      <c r="C70" s="298">
        <f>SUM(C71:C72)</f>
        <v>0</v>
      </c>
    </row>
    <row r="71" spans="1:3" s="418" customFormat="1" ht="12" customHeight="1">
      <c r="A71" s="15" t="s">
        <v>353</v>
      </c>
      <c r="B71" s="419" t="s">
        <v>329</v>
      </c>
      <c r="C71" s="303"/>
    </row>
    <row r="72" spans="1:3" s="418" customFormat="1" ht="12" customHeight="1" thickBot="1">
      <c r="A72" s="16" t="s">
        <v>354</v>
      </c>
      <c r="B72" s="421" t="s">
        <v>330</v>
      </c>
      <c r="C72" s="303"/>
    </row>
    <row r="73" spans="1:3" s="418" customFormat="1" ht="12" customHeight="1" thickBot="1">
      <c r="A73" s="422" t="s">
        <v>331</v>
      </c>
      <c r="B73" s="293" t="s">
        <v>332</v>
      </c>
      <c r="C73" s="298">
        <f>SUM(C74:C76)</f>
        <v>0</v>
      </c>
    </row>
    <row r="74" spans="1:3" s="418" customFormat="1" ht="12" customHeight="1">
      <c r="A74" s="15" t="s">
        <v>355</v>
      </c>
      <c r="B74" s="419" t="s">
        <v>333</v>
      </c>
      <c r="C74" s="303"/>
    </row>
    <row r="75" spans="1:3" s="418" customFormat="1" ht="12" customHeight="1">
      <c r="A75" s="14" t="s">
        <v>356</v>
      </c>
      <c r="B75" s="420" t="s">
        <v>334</v>
      </c>
      <c r="C75" s="303"/>
    </row>
    <row r="76" spans="1:3" s="418" customFormat="1" ht="12" customHeight="1" thickBot="1">
      <c r="A76" s="16" t="s">
        <v>357</v>
      </c>
      <c r="B76" s="421" t="s">
        <v>335</v>
      </c>
      <c r="C76" s="303"/>
    </row>
    <row r="77" spans="1:3" s="418" customFormat="1" ht="12" customHeight="1" thickBot="1">
      <c r="A77" s="422" t="s">
        <v>336</v>
      </c>
      <c r="B77" s="293" t="s">
        <v>358</v>
      </c>
      <c r="C77" s="298">
        <f>SUM(C78:C81)</f>
        <v>0</v>
      </c>
    </row>
    <row r="78" spans="1:3" s="418" customFormat="1" ht="12" customHeight="1">
      <c r="A78" s="424" t="s">
        <v>337</v>
      </c>
      <c r="B78" s="419" t="s">
        <v>338</v>
      </c>
      <c r="C78" s="303"/>
    </row>
    <row r="79" spans="1:3" s="418" customFormat="1" ht="12" customHeight="1">
      <c r="A79" s="425" t="s">
        <v>339</v>
      </c>
      <c r="B79" s="420" t="s">
        <v>340</v>
      </c>
      <c r="C79" s="303"/>
    </row>
    <row r="80" spans="1:3" s="418" customFormat="1" ht="12" customHeight="1">
      <c r="A80" s="425" t="s">
        <v>341</v>
      </c>
      <c r="B80" s="420" t="s">
        <v>342</v>
      </c>
      <c r="C80" s="303"/>
    </row>
    <row r="81" spans="1:3" s="418" customFormat="1" ht="12" customHeight="1" thickBot="1">
      <c r="A81" s="426" t="s">
        <v>343</v>
      </c>
      <c r="B81" s="421" t="s">
        <v>344</v>
      </c>
      <c r="C81" s="303"/>
    </row>
    <row r="82" spans="1:3" s="418" customFormat="1" ht="13.5" customHeight="1" thickBot="1">
      <c r="A82" s="422" t="s">
        <v>345</v>
      </c>
      <c r="B82" s="293" t="s">
        <v>346</v>
      </c>
      <c r="C82" s="455"/>
    </row>
    <row r="83" spans="1:3" s="418" customFormat="1" ht="15.75" customHeight="1" thickBot="1">
      <c r="A83" s="422" t="s">
        <v>347</v>
      </c>
      <c r="B83" s="427" t="s">
        <v>348</v>
      </c>
      <c r="C83" s="304">
        <f>+C61+C65+C70+C73+C77+C82</f>
        <v>0</v>
      </c>
    </row>
    <row r="84" spans="1:3" s="418" customFormat="1" ht="16.5" customHeight="1" thickBot="1">
      <c r="A84" s="428" t="s">
        <v>361</v>
      </c>
      <c r="B84" s="429" t="s">
        <v>349</v>
      </c>
      <c r="C84" s="304">
        <f>+C60+C83</f>
        <v>0</v>
      </c>
    </row>
    <row r="85" spans="1:3" s="418" customFormat="1" ht="83.25" customHeight="1">
      <c r="A85" s="5"/>
      <c r="B85" s="6"/>
      <c r="C85" s="305"/>
    </row>
    <row r="86" spans="1:3" ht="16.5" customHeight="1">
      <c r="A86" s="637" t="s">
        <v>44</v>
      </c>
      <c r="B86" s="637"/>
      <c r="C86" s="637"/>
    </row>
    <row r="87" spans="1:3" s="430" customFormat="1" ht="16.5" customHeight="1" thickBot="1">
      <c r="A87" s="639" t="s">
        <v>157</v>
      </c>
      <c r="B87" s="639"/>
      <c r="C87" s="165" t="s">
        <v>221</v>
      </c>
    </row>
    <row r="88" spans="1:3" ht="37.5" customHeight="1" thickBot="1">
      <c r="A88" s="23" t="s">
        <v>70</v>
      </c>
      <c r="B88" s="24" t="s">
        <v>45</v>
      </c>
      <c r="C88" s="45" t="s">
        <v>250</v>
      </c>
    </row>
    <row r="89" spans="1:3" s="417" customFormat="1" ht="12" customHeight="1" thickBot="1">
      <c r="A89" s="37">
        <v>1</v>
      </c>
      <c r="B89" s="38">
        <v>2</v>
      </c>
      <c r="C89" s="39">
        <v>3</v>
      </c>
    </row>
    <row r="90" spans="1:3" ht="12" customHeight="1" thickBot="1">
      <c r="A90" s="22" t="s">
        <v>15</v>
      </c>
      <c r="B90" s="31" t="s">
        <v>364</v>
      </c>
      <c r="C90" s="297">
        <f>SUM(C91:C95)</f>
        <v>0</v>
      </c>
    </row>
    <row r="91" spans="1:3" ht="12" customHeight="1">
      <c r="A91" s="17" t="s">
        <v>100</v>
      </c>
      <c r="B91" s="10" t="s">
        <v>46</v>
      </c>
      <c r="C91" s="299"/>
    </row>
    <row r="92" spans="1:3" ht="12" customHeight="1">
      <c r="A92" s="14" t="s">
        <v>101</v>
      </c>
      <c r="B92" s="8" t="s">
        <v>187</v>
      </c>
      <c r="C92" s="300"/>
    </row>
    <row r="93" spans="1:3" ht="12" customHeight="1">
      <c r="A93" s="14" t="s">
        <v>102</v>
      </c>
      <c r="B93" s="8" t="s">
        <v>143</v>
      </c>
      <c r="C93" s="302"/>
    </row>
    <row r="94" spans="1:3" ht="12" customHeight="1">
      <c r="A94" s="14" t="s">
        <v>103</v>
      </c>
      <c r="B94" s="11" t="s">
        <v>188</v>
      </c>
      <c r="C94" s="302"/>
    </row>
    <row r="95" spans="1:3" ht="12" customHeight="1">
      <c r="A95" s="14" t="s">
        <v>114</v>
      </c>
      <c r="B95" s="19" t="s">
        <v>189</v>
      </c>
      <c r="C95" s="302"/>
    </row>
    <row r="96" spans="1:3" ht="12" customHeight="1">
      <c r="A96" s="14" t="s">
        <v>104</v>
      </c>
      <c r="B96" s="8" t="s">
        <v>365</v>
      </c>
      <c r="C96" s="302"/>
    </row>
    <row r="97" spans="1:3" ht="12" customHeight="1">
      <c r="A97" s="14" t="s">
        <v>105</v>
      </c>
      <c r="B97" s="167" t="s">
        <v>366</v>
      </c>
      <c r="C97" s="302"/>
    </row>
    <row r="98" spans="1:3" ht="12" customHeight="1">
      <c r="A98" s="14" t="s">
        <v>115</v>
      </c>
      <c r="B98" s="168" t="s">
        <v>367</v>
      </c>
      <c r="C98" s="302"/>
    </row>
    <row r="99" spans="1:3" ht="12" customHeight="1">
      <c r="A99" s="14" t="s">
        <v>116</v>
      </c>
      <c r="B99" s="168" t="s">
        <v>368</v>
      </c>
      <c r="C99" s="302"/>
    </row>
    <row r="100" spans="1:3" ht="12" customHeight="1">
      <c r="A100" s="14" t="s">
        <v>117</v>
      </c>
      <c r="B100" s="167" t="s">
        <v>369</v>
      </c>
      <c r="C100" s="302"/>
    </row>
    <row r="101" spans="1:3" ht="12" customHeight="1">
      <c r="A101" s="14" t="s">
        <v>118</v>
      </c>
      <c r="B101" s="167" t="s">
        <v>370</v>
      </c>
      <c r="C101" s="302"/>
    </row>
    <row r="102" spans="1:3" ht="12" customHeight="1">
      <c r="A102" s="14" t="s">
        <v>120</v>
      </c>
      <c r="B102" s="168" t="s">
        <v>371</v>
      </c>
      <c r="C102" s="302"/>
    </row>
    <row r="103" spans="1:3" ht="12" customHeight="1">
      <c r="A103" s="13" t="s">
        <v>190</v>
      </c>
      <c r="B103" s="169" t="s">
        <v>372</v>
      </c>
      <c r="C103" s="302"/>
    </row>
    <row r="104" spans="1:3" ht="12" customHeight="1">
      <c r="A104" s="14" t="s">
        <v>362</v>
      </c>
      <c r="B104" s="169" t="s">
        <v>373</v>
      </c>
      <c r="C104" s="302"/>
    </row>
    <row r="105" spans="1:3" ht="12" customHeight="1" thickBot="1">
      <c r="A105" s="18" t="s">
        <v>363</v>
      </c>
      <c r="B105" s="170" t="s">
        <v>374</v>
      </c>
      <c r="C105" s="306"/>
    </row>
    <row r="106" spans="1:3" ht="12" customHeight="1" thickBot="1">
      <c r="A106" s="20" t="s">
        <v>16</v>
      </c>
      <c r="B106" s="30" t="s">
        <v>375</v>
      </c>
      <c r="C106" s="298">
        <f>+C107+C109+C111</f>
        <v>0</v>
      </c>
    </row>
    <row r="107" spans="1:3" ht="12" customHeight="1">
      <c r="A107" s="15" t="s">
        <v>106</v>
      </c>
      <c r="B107" s="8" t="s">
        <v>220</v>
      </c>
      <c r="C107" s="301"/>
    </row>
    <row r="108" spans="1:3" ht="12" customHeight="1">
      <c r="A108" s="15" t="s">
        <v>107</v>
      </c>
      <c r="B108" s="12" t="s">
        <v>379</v>
      </c>
      <c r="C108" s="301"/>
    </row>
    <row r="109" spans="1:3" ht="12" customHeight="1">
      <c r="A109" s="15" t="s">
        <v>108</v>
      </c>
      <c r="B109" s="12" t="s">
        <v>191</v>
      </c>
      <c r="C109" s="300"/>
    </row>
    <row r="110" spans="1:3" ht="12" customHeight="1">
      <c r="A110" s="15" t="s">
        <v>109</v>
      </c>
      <c r="B110" s="12" t="s">
        <v>380</v>
      </c>
      <c r="C110" s="265"/>
    </row>
    <row r="111" spans="1:3" ht="12" customHeight="1">
      <c r="A111" s="15" t="s">
        <v>110</v>
      </c>
      <c r="B111" s="295" t="s">
        <v>223</v>
      </c>
      <c r="C111" s="265"/>
    </row>
    <row r="112" spans="1:3" ht="12" customHeight="1">
      <c r="A112" s="15" t="s">
        <v>119</v>
      </c>
      <c r="B112" s="294" t="s">
        <v>467</v>
      </c>
      <c r="C112" s="265"/>
    </row>
    <row r="113" spans="1:3" ht="12" customHeight="1">
      <c r="A113" s="15" t="s">
        <v>121</v>
      </c>
      <c r="B113" s="415" t="s">
        <v>385</v>
      </c>
      <c r="C113" s="265"/>
    </row>
    <row r="114" spans="1:3" ht="15.75">
      <c r="A114" s="15" t="s">
        <v>192</v>
      </c>
      <c r="B114" s="168" t="s">
        <v>368</v>
      </c>
      <c r="C114" s="265"/>
    </row>
    <row r="115" spans="1:3" ht="12" customHeight="1">
      <c r="A115" s="15" t="s">
        <v>193</v>
      </c>
      <c r="B115" s="168" t="s">
        <v>384</v>
      </c>
      <c r="C115" s="265"/>
    </row>
    <row r="116" spans="1:3" ht="12" customHeight="1">
      <c r="A116" s="15" t="s">
        <v>194</v>
      </c>
      <c r="B116" s="168" t="s">
        <v>383</v>
      </c>
      <c r="C116" s="265"/>
    </row>
    <row r="117" spans="1:3" ht="12" customHeight="1">
      <c r="A117" s="15" t="s">
        <v>376</v>
      </c>
      <c r="B117" s="168" t="s">
        <v>371</v>
      </c>
      <c r="C117" s="265"/>
    </row>
    <row r="118" spans="1:3" ht="12" customHeight="1">
      <c r="A118" s="15" t="s">
        <v>377</v>
      </c>
      <c r="B118" s="168" t="s">
        <v>382</v>
      </c>
      <c r="C118" s="265"/>
    </row>
    <row r="119" spans="1:3" ht="16.5" thickBot="1">
      <c r="A119" s="13" t="s">
        <v>378</v>
      </c>
      <c r="B119" s="168" t="s">
        <v>381</v>
      </c>
      <c r="C119" s="267"/>
    </row>
    <row r="120" spans="1:3" ht="12" customHeight="1" thickBot="1">
      <c r="A120" s="20" t="s">
        <v>17</v>
      </c>
      <c r="B120" s="149" t="s">
        <v>386</v>
      </c>
      <c r="C120" s="298">
        <f>+C121+C122</f>
        <v>0</v>
      </c>
    </row>
    <row r="121" spans="1:3" ht="12" customHeight="1">
      <c r="A121" s="15" t="s">
        <v>89</v>
      </c>
      <c r="B121" s="9" t="s">
        <v>57</v>
      </c>
      <c r="C121" s="301"/>
    </row>
    <row r="122" spans="1:3" ht="12" customHeight="1" thickBot="1">
      <c r="A122" s="16" t="s">
        <v>90</v>
      </c>
      <c r="B122" s="12" t="s">
        <v>58</v>
      </c>
      <c r="C122" s="302"/>
    </row>
    <row r="123" spans="1:3" ht="12" customHeight="1" thickBot="1">
      <c r="A123" s="20" t="s">
        <v>18</v>
      </c>
      <c r="B123" s="149" t="s">
        <v>387</v>
      </c>
      <c r="C123" s="298">
        <f>+C90+C106+C120</f>
        <v>0</v>
      </c>
    </row>
    <row r="124" spans="1:3" ht="12" customHeight="1" thickBot="1">
      <c r="A124" s="20" t="s">
        <v>19</v>
      </c>
      <c r="B124" s="149" t="s">
        <v>388</v>
      </c>
      <c r="C124" s="298">
        <f>+C125+C126+C127</f>
        <v>0</v>
      </c>
    </row>
    <row r="125" spans="1:3" ht="12" customHeight="1">
      <c r="A125" s="15" t="s">
        <v>93</v>
      </c>
      <c r="B125" s="9" t="s">
        <v>389</v>
      </c>
      <c r="C125" s="265"/>
    </row>
    <row r="126" spans="1:3" ht="12" customHeight="1">
      <c r="A126" s="15" t="s">
        <v>94</v>
      </c>
      <c r="B126" s="9" t="s">
        <v>390</v>
      </c>
      <c r="C126" s="265"/>
    </row>
    <row r="127" spans="1:3" ht="12" customHeight="1" thickBot="1">
      <c r="A127" s="13" t="s">
        <v>95</v>
      </c>
      <c r="B127" s="7" t="s">
        <v>391</v>
      </c>
      <c r="C127" s="265"/>
    </row>
    <row r="128" spans="1:3" ht="12" customHeight="1" thickBot="1">
      <c r="A128" s="20" t="s">
        <v>20</v>
      </c>
      <c r="B128" s="149" t="s">
        <v>451</v>
      </c>
      <c r="C128" s="298">
        <f>+C129+C130+C131+C132</f>
        <v>0</v>
      </c>
    </row>
    <row r="129" spans="1:3" ht="12" customHeight="1">
      <c r="A129" s="15" t="s">
        <v>96</v>
      </c>
      <c r="B129" s="9" t="s">
        <v>392</v>
      </c>
      <c r="C129" s="265"/>
    </row>
    <row r="130" spans="1:3" ht="12" customHeight="1">
      <c r="A130" s="15" t="s">
        <v>97</v>
      </c>
      <c r="B130" s="9" t="s">
        <v>393</v>
      </c>
      <c r="C130" s="265"/>
    </row>
    <row r="131" spans="1:3" ht="12" customHeight="1">
      <c r="A131" s="15" t="s">
        <v>295</v>
      </c>
      <c r="B131" s="9" t="s">
        <v>394</v>
      </c>
      <c r="C131" s="265"/>
    </row>
    <row r="132" spans="1:3" ht="12" customHeight="1" thickBot="1">
      <c r="A132" s="13" t="s">
        <v>296</v>
      </c>
      <c r="B132" s="7" t="s">
        <v>395</v>
      </c>
      <c r="C132" s="265"/>
    </row>
    <row r="133" spans="1:3" ht="12" customHeight="1" thickBot="1">
      <c r="A133" s="20" t="s">
        <v>21</v>
      </c>
      <c r="B133" s="149" t="s">
        <v>396</v>
      </c>
      <c r="C133" s="304">
        <f>+C134+C135+C136+C137</f>
        <v>0</v>
      </c>
    </row>
    <row r="134" spans="1:3" ht="12" customHeight="1">
      <c r="A134" s="15" t="s">
        <v>98</v>
      </c>
      <c r="B134" s="9" t="s">
        <v>397</v>
      </c>
      <c r="C134" s="265"/>
    </row>
    <row r="135" spans="1:3" ht="12" customHeight="1">
      <c r="A135" s="15" t="s">
        <v>99</v>
      </c>
      <c r="B135" s="9" t="s">
        <v>407</v>
      </c>
      <c r="C135" s="265"/>
    </row>
    <row r="136" spans="1:3" ht="12" customHeight="1">
      <c r="A136" s="15" t="s">
        <v>308</v>
      </c>
      <c r="B136" s="9" t="s">
        <v>398</v>
      </c>
      <c r="C136" s="265"/>
    </row>
    <row r="137" spans="1:3" ht="12" customHeight="1" thickBot="1">
      <c r="A137" s="13" t="s">
        <v>309</v>
      </c>
      <c r="B137" s="7" t="s">
        <v>399</v>
      </c>
      <c r="C137" s="265"/>
    </row>
    <row r="138" spans="1:3" ht="12" customHeight="1" thickBot="1">
      <c r="A138" s="20" t="s">
        <v>22</v>
      </c>
      <c r="B138" s="149" t="s">
        <v>400</v>
      </c>
      <c r="C138" s="307">
        <f>+C139+C140+C141+C142</f>
        <v>0</v>
      </c>
    </row>
    <row r="139" spans="1:3" ht="12" customHeight="1">
      <c r="A139" s="15" t="s">
        <v>185</v>
      </c>
      <c r="B139" s="9" t="s">
        <v>401</v>
      </c>
      <c r="C139" s="265"/>
    </row>
    <row r="140" spans="1:3" ht="12" customHeight="1">
      <c r="A140" s="15" t="s">
        <v>186</v>
      </c>
      <c r="B140" s="9" t="s">
        <v>402</v>
      </c>
      <c r="C140" s="265"/>
    </row>
    <row r="141" spans="1:3" ht="12" customHeight="1">
      <c r="A141" s="15" t="s">
        <v>222</v>
      </c>
      <c r="B141" s="9" t="s">
        <v>403</v>
      </c>
      <c r="C141" s="265"/>
    </row>
    <row r="142" spans="1:3" ht="12" customHeight="1" thickBot="1">
      <c r="A142" s="15" t="s">
        <v>311</v>
      </c>
      <c r="B142" s="9" t="s">
        <v>404</v>
      </c>
      <c r="C142" s="265"/>
    </row>
    <row r="143" spans="1:9" ht="15" customHeight="1" thickBot="1">
      <c r="A143" s="20" t="s">
        <v>23</v>
      </c>
      <c r="B143" s="149" t="s">
        <v>405</v>
      </c>
      <c r="C143" s="431">
        <f>+C124+C128+C133+C138</f>
        <v>0</v>
      </c>
      <c r="F143" s="432"/>
      <c r="G143" s="433"/>
      <c r="H143" s="433"/>
      <c r="I143" s="433"/>
    </row>
    <row r="144" spans="1:3" s="418" customFormat="1" ht="12.75" customHeight="1" thickBot="1">
      <c r="A144" s="296" t="s">
        <v>24</v>
      </c>
      <c r="B144" s="381" t="s">
        <v>406</v>
      </c>
      <c r="C144" s="431">
        <f>+C123+C143</f>
        <v>0</v>
      </c>
    </row>
    <row r="145" ht="7.5" customHeight="1"/>
    <row r="146" spans="1:3" ht="15.75">
      <c r="A146" s="638" t="s">
        <v>408</v>
      </c>
      <c r="B146" s="638"/>
      <c r="C146" s="638"/>
    </row>
    <row r="147" spans="1:3" ht="15" customHeight="1" thickBot="1">
      <c r="A147" s="635" t="s">
        <v>158</v>
      </c>
      <c r="B147" s="635"/>
      <c r="C147" s="308" t="s">
        <v>221</v>
      </c>
    </row>
    <row r="148" spans="1:4" ht="13.5" customHeight="1" thickBot="1">
      <c r="A148" s="20">
        <v>1</v>
      </c>
      <c r="B148" s="30" t="s">
        <v>409</v>
      </c>
      <c r="C148" s="298">
        <f>+C60-C123</f>
        <v>0</v>
      </c>
      <c r="D148" s="434"/>
    </row>
    <row r="149" spans="1:3" ht="27.75" customHeight="1" thickBot="1">
      <c r="A149" s="20" t="s">
        <v>16</v>
      </c>
      <c r="B149" s="30" t="s">
        <v>410</v>
      </c>
      <c r="C149" s="298">
        <f>+C83-C143</f>
        <v>0</v>
      </c>
    </row>
  </sheetData>
  <sheetProtection sheet="1" objects="1" scenarios="1"/>
  <mergeCells count="6">
    <mergeCell ref="A146:C146"/>
    <mergeCell ref="A147:B147"/>
    <mergeCell ref="A1:C1"/>
    <mergeCell ref="A2:B2"/>
    <mergeCell ref="A86:C86"/>
    <mergeCell ref="A87:B8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0" r:id="rId1"/>
  <headerFooter alignWithMargins="0">
    <oddHeader>&amp;C&amp;"Times New Roman CE,Félkövér"&amp;12
Mogyorósbánya Község Önkormányzat
2015. ÉVI KÖLTSÉGVETÉS
ÖNKÉNT VÁLLALT FELADATAINAK MÉRLEGE
NEMLEGES&amp;R&amp;"Times New Roman CE,Félkövér dőlt"&amp;11 1.3. melléklet az 1/2015. (I.28.) önkormányzati rendelethez</oddHeader>
  </headerFooter>
  <rowBreaks count="1" manualBreakCount="1">
    <brk id="85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view="pageLayout" zoomScaleSheetLayoutView="100" workbookViewId="0" topLeftCell="B154">
      <selection activeCell="C2" sqref="C2"/>
    </sheetView>
  </sheetViews>
  <sheetFormatPr defaultColWidth="9.00390625" defaultRowHeight="12.75"/>
  <cols>
    <col min="1" max="1" width="9.50390625" style="382" customWidth="1"/>
    <col min="2" max="2" width="91.625" style="382" customWidth="1"/>
    <col min="3" max="3" width="21.625" style="383" customWidth="1"/>
    <col min="4" max="4" width="9.00390625" style="416" customWidth="1"/>
    <col min="5" max="16384" width="9.375" style="416" customWidth="1"/>
  </cols>
  <sheetData>
    <row r="1" spans="1:3" ht="15.75" customHeight="1">
      <c r="A1" s="637" t="s">
        <v>12</v>
      </c>
      <c r="B1" s="637"/>
      <c r="C1" s="637"/>
    </row>
    <row r="2" spans="1:3" ht="15.75" customHeight="1" thickBot="1">
      <c r="A2" s="635" t="s">
        <v>156</v>
      </c>
      <c r="B2" s="635"/>
      <c r="C2" s="308" t="s">
        <v>221</v>
      </c>
    </row>
    <row r="3" spans="1:3" ht="37.5" customHeight="1" thickBot="1">
      <c r="A3" s="23" t="s">
        <v>70</v>
      </c>
      <c r="B3" s="24" t="s">
        <v>14</v>
      </c>
      <c r="C3" s="45" t="s">
        <v>250</v>
      </c>
    </row>
    <row r="4" spans="1:3" s="417" customFormat="1" ht="12" customHeight="1" thickBot="1">
      <c r="A4" s="411">
        <v>1</v>
      </c>
      <c r="B4" s="412">
        <v>2</v>
      </c>
      <c r="C4" s="413">
        <v>3</v>
      </c>
    </row>
    <row r="5" spans="1:3" s="418" customFormat="1" ht="12" customHeight="1" thickBot="1">
      <c r="A5" s="20" t="s">
        <v>15</v>
      </c>
      <c r="B5" s="21" t="s">
        <v>251</v>
      </c>
      <c r="C5" s="298">
        <f>+C6+C7+C8+C9+C10+C11</f>
        <v>0</v>
      </c>
    </row>
    <row r="6" spans="1:3" s="418" customFormat="1" ht="12" customHeight="1">
      <c r="A6" s="15" t="s">
        <v>100</v>
      </c>
      <c r="B6" s="419" t="s">
        <v>252</v>
      </c>
      <c r="C6" s="301"/>
    </row>
    <row r="7" spans="1:3" s="418" customFormat="1" ht="12" customHeight="1">
      <c r="A7" s="14" t="s">
        <v>101</v>
      </c>
      <c r="B7" s="420" t="s">
        <v>253</v>
      </c>
      <c r="C7" s="300"/>
    </row>
    <row r="8" spans="1:3" s="418" customFormat="1" ht="12" customHeight="1">
      <c r="A8" s="14" t="s">
        <v>102</v>
      </c>
      <c r="B8" s="420" t="s">
        <v>254</v>
      </c>
      <c r="C8" s="300"/>
    </row>
    <row r="9" spans="1:3" s="418" customFormat="1" ht="12" customHeight="1">
      <c r="A9" s="14" t="s">
        <v>103</v>
      </c>
      <c r="B9" s="420" t="s">
        <v>255</v>
      </c>
      <c r="C9" s="300"/>
    </row>
    <row r="10" spans="1:3" s="418" customFormat="1" ht="12" customHeight="1">
      <c r="A10" s="14" t="s">
        <v>152</v>
      </c>
      <c r="B10" s="420" t="s">
        <v>256</v>
      </c>
      <c r="C10" s="300"/>
    </row>
    <row r="11" spans="1:3" s="418" customFormat="1" ht="12" customHeight="1" thickBot="1">
      <c r="A11" s="16" t="s">
        <v>104</v>
      </c>
      <c r="B11" s="421" t="s">
        <v>257</v>
      </c>
      <c r="C11" s="300"/>
    </row>
    <row r="12" spans="1:3" s="418" customFormat="1" ht="12" customHeight="1" thickBot="1">
      <c r="A12" s="20" t="s">
        <v>16</v>
      </c>
      <c r="B12" s="293" t="s">
        <v>258</v>
      </c>
      <c r="C12" s="298">
        <f>+C13+C14+C15+C16+C17</f>
        <v>0</v>
      </c>
    </row>
    <row r="13" spans="1:3" s="418" customFormat="1" ht="12" customHeight="1">
      <c r="A13" s="15" t="s">
        <v>106</v>
      </c>
      <c r="B13" s="419" t="s">
        <v>259</v>
      </c>
      <c r="C13" s="301"/>
    </row>
    <row r="14" spans="1:3" s="418" customFormat="1" ht="12" customHeight="1">
      <c r="A14" s="14" t="s">
        <v>107</v>
      </c>
      <c r="B14" s="420" t="s">
        <v>260</v>
      </c>
      <c r="C14" s="300"/>
    </row>
    <row r="15" spans="1:3" s="418" customFormat="1" ht="12" customHeight="1">
      <c r="A15" s="14" t="s">
        <v>108</v>
      </c>
      <c r="B15" s="420" t="s">
        <v>461</v>
      </c>
      <c r="C15" s="300"/>
    </row>
    <row r="16" spans="1:3" s="418" customFormat="1" ht="12" customHeight="1">
      <c r="A16" s="14" t="s">
        <v>109</v>
      </c>
      <c r="B16" s="420" t="s">
        <v>462</v>
      </c>
      <c r="C16" s="300"/>
    </row>
    <row r="17" spans="1:3" s="418" customFormat="1" ht="12" customHeight="1">
      <c r="A17" s="14" t="s">
        <v>110</v>
      </c>
      <c r="B17" s="420" t="s">
        <v>261</v>
      </c>
      <c r="C17" s="300"/>
    </row>
    <row r="18" spans="1:3" s="418" customFormat="1" ht="12" customHeight="1" thickBot="1">
      <c r="A18" s="16" t="s">
        <v>119</v>
      </c>
      <c r="B18" s="421" t="s">
        <v>262</v>
      </c>
      <c r="C18" s="302"/>
    </row>
    <row r="19" spans="1:3" s="418" customFormat="1" ht="12" customHeight="1" thickBot="1">
      <c r="A19" s="20" t="s">
        <v>17</v>
      </c>
      <c r="B19" s="21" t="s">
        <v>263</v>
      </c>
      <c r="C19" s="298">
        <f>+C20+C21+C22+C23+C24</f>
        <v>0</v>
      </c>
    </row>
    <row r="20" spans="1:3" s="418" customFormat="1" ht="12" customHeight="1">
      <c r="A20" s="15" t="s">
        <v>89</v>
      </c>
      <c r="B20" s="419" t="s">
        <v>264</v>
      </c>
      <c r="C20" s="301"/>
    </row>
    <row r="21" spans="1:3" s="418" customFormat="1" ht="12" customHeight="1">
      <c r="A21" s="14" t="s">
        <v>90</v>
      </c>
      <c r="B21" s="420" t="s">
        <v>265</v>
      </c>
      <c r="C21" s="300"/>
    </row>
    <row r="22" spans="1:3" s="418" customFormat="1" ht="12" customHeight="1">
      <c r="A22" s="14" t="s">
        <v>91</v>
      </c>
      <c r="B22" s="420" t="s">
        <v>463</v>
      </c>
      <c r="C22" s="300"/>
    </row>
    <row r="23" spans="1:3" s="418" customFormat="1" ht="12" customHeight="1">
      <c r="A23" s="14" t="s">
        <v>92</v>
      </c>
      <c r="B23" s="420" t="s">
        <v>464</v>
      </c>
      <c r="C23" s="300"/>
    </row>
    <row r="24" spans="1:3" s="418" customFormat="1" ht="12" customHeight="1">
      <c r="A24" s="14" t="s">
        <v>175</v>
      </c>
      <c r="B24" s="420" t="s">
        <v>266</v>
      </c>
      <c r="C24" s="300"/>
    </row>
    <row r="25" spans="1:3" s="418" customFormat="1" ht="12" customHeight="1" thickBot="1">
      <c r="A25" s="16" t="s">
        <v>176</v>
      </c>
      <c r="B25" s="421" t="s">
        <v>267</v>
      </c>
      <c r="C25" s="302"/>
    </row>
    <row r="26" spans="1:3" s="418" customFormat="1" ht="12" customHeight="1" thickBot="1">
      <c r="A26" s="20" t="s">
        <v>177</v>
      </c>
      <c r="B26" s="21" t="s">
        <v>268</v>
      </c>
      <c r="C26" s="304">
        <f>+C27+C30+C31+C32</f>
        <v>0</v>
      </c>
    </row>
    <row r="27" spans="1:3" s="418" customFormat="1" ht="12" customHeight="1">
      <c r="A27" s="15" t="s">
        <v>269</v>
      </c>
      <c r="B27" s="419" t="s">
        <v>275</v>
      </c>
      <c r="C27" s="414">
        <f>+C28+C29</f>
        <v>0</v>
      </c>
    </row>
    <row r="28" spans="1:3" s="418" customFormat="1" ht="12" customHeight="1">
      <c r="A28" s="14" t="s">
        <v>270</v>
      </c>
      <c r="B28" s="420" t="s">
        <v>276</v>
      </c>
      <c r="C28" s="300"/>
    </row>
    <row r="29" spans="1:3" s="418" customFormat="1" ht="12" customHeight="1">
      <c r="A29" s="14" t="s">
        <v>271</v>
      </c>
      <c r="B29" s="420" t="s">
        <v>277</v>
      </c>
      <c r="C29" s="300"/>
    </row>
    <row r="30" spans="1:3" s="418" customFormat="1" ht="12" customHeight="1">
      <c r="A30" s="14" t="s">
        <v>272</v>
      </c>
      <c r="B30" s="420" t="s">
        <v>278</v>
      </c>
      <c r="C30" s="300"/>
    </row>
    <row r="31" spans="1:3" s="418" customFormat="1" ht="12" customHeight="1">
      <c r="A31" s="14" t="s">
        <v>273</v>
      </c>
      <c r="B31" s="420" t="s">
        <v>279</v>
      </c>
      <c r="C31" s="300"/>
    </row>
    <row r="32" spans="1:3" s="418" customFormat="1" ht="12" customHeight="1" thickBot="1">
      <c r="A32" s="16" t="s">
        <v>274</v>
      </c>
      <c r="B32" s="421" t="s">
        <v>280</v>
      </c>
      <c r="C32" s="302"/>
    </row>
    <row r="33" spans="1:3" s="418" customFormat="1" ht="12" customHeight="1" thickBot="1">
      <c r="A33" s="20" t="s">
        <v>19</v>
      </c>
      <c r="B33" s="21" t="s">
        <v>281</v>
      </c>
      <c r="C33" s="298">
        <f>SUM(C34:C43)</f>
        <v>0</v>
      </c>
    </row>
    <row r="34" spans="1:3" s="418" customFormat="1" ht="12" customHeight="1">
      <c r="A34" s="15" t="s">
        <v>93</v>
      </c>
      <c r="B34" s="419" t="s">
        <v>284</v>
      </c>
      <c r="C34" s="301"/>
    </row>
    <row r="35" spans="1:3" s="418" customFormat="1" ht="12" customHeight="1">
      <c r="A35" s="14" t="s">
        <v>94</v>
      </c>
      <c r="B35" s="420" t="s">
        <v>285</v>
      </c>
      <c r="C35" s="300"/>
    </row>
    <row r="36" spans="1:3" s="418" customFormat="1" ht="12" customHeight="1">
      <c r="A36" s="14" t="s">
        <v>95</v>
      </c>
      <c r="B36" s="420" t="s">
        <v>286</v>
      </c>
      <c r="C36" s="300"/>
    </row>
    <row r="37" spans="1:3" s="418" customFormat="1" ht="12" customHeight="1">
      <c r="A37" s="14" t="s">
        <v>179</v>
      </c>
      <c r="B37" s="420" t="s">
        <v>287</v>
      </c>
      <c r="C37" s="300"/>
    </row>
    <row r="38" spans="1:3" s="418" customFormat="1" ht="12" customHeight="1">
      <c r="A38" s="14" t="s">
        <v>180</v>
      </c>
      <c r="B38" s="420" t="s">
        <v>288</v>
      </c>
      <c r="C38" s="300"/>
    </row>
    <row r="39" spans="1:3" s="418" customFormat="1" ht="12" customHeight="1">
      <c r="A39" s="14" t="s">
        <v>181</v>
      </c>
      <c r="B39" s="420" t="s">
        <v>289</v>
      </c>
      <c r="C39" s="300"/>
    </row>
    <row r="40" spans="1:3" s="418" customFormat="1" ht="12" customHeight="1">
      <c r="A40" s="14" t="s">
        <v>182</v>
      </c>
      <c r="B40" s="420" t="s">
        <v>290</v>
      </c>
      <c r="C40" s="300"/>
    </row>
    <row r="41" spans="1:3" s="418" customFormat="1" ht="12" customHeight="1">
      <c r="A41" s="14" t="s">
        <v>183</v>
      </c>
      <c r="B41" s="420" t="s">
        <v>291</v>
      </c>
      <c r="C41" s="300"/>
    </row>
    <row r="42" spans="1:3" s="418" customFormat="1" ht="12" customHeight="1">
      <c r="A42" s="14" t="s">
        <v>282</v>
      </c>
      <c r="B42" s="420" t="s">
        <v>292</v>
      </c>
      <c r="C42" s="303"/>
    </row>
    <row r="43" spans="1:3" s="418" customFormat="1" ht="12" customHeight="1" thickBot="1">
      <c r="A43" s="16" t="s">
        <v>283</v>
      </c>
      <c r="B43" s="421" t="s">
        <v>293</v>
      </c>
      <c r="C43" s="405"/>
    </row>
    <row r="44" spans="1:3" s="418" customFormat="1" ht="12" customHeight="1" thickBot="1">
      <c r="A44" s="20" t="s">
        <v>20</v>
      </c>
      <c r="B44" s="21" t="s">
        <v>294</v>
      </c>
      <c r="C44" s="298">
        <f>SUM(C45:C49)</f>
        <v>0</v>
      </c>
    </row>
    <row r="45" spans="1:3" s="418" customFormat="1" ht="12" customHeight="1">
      <c r="A45" s="15" t="s">
        <v>96</v>
      </c>
      <c r="B45" s="419" t="s">
        <v>298</v>
      </c>
      <c r="C45" s="454"/>
    </row>
    <row r="46" spans="1:3" s="418" customFormat="1" ht="12" customHeight="1">
      <c r="A46" s="14" t="s">
        <v>97</v>
      </c>
      <c r="B46" s="420" t="s">
        <v>299</v>
      </c>
      <c r="C46" s="303"/>
    </row>
    <row r="47" spans="1:3" s="418" customFormat="1" ht="12" customHeight="1">
      <c r="A47" s="14" t="s">
        <v>295</v>
      </c>
      <c r="B47" s="420" t="s">
        <v>300</v>
      </c>
      <c r="C47" s="303"/>
    </row>
    <row r="48" spans="1:3" s="418" customFormat="1" ht="12" customHeight="1">
      <c r="A48" s="14" t="s">
        <v>296</v>
      </c>
      <c r="B48" s="420" t="s">
        <v>301</v>
      </c>
      <c r="C48" s="303"/>
    </row>
    <row r="49" spans="1:3" s="418" customFormat="1" ht="12" customHeight="1" thickBot="1">
      <c r="A49" s="16" t="s">
        <v>297</v>
      </c>
      <c r="B49" s="421" t="s">
        <v>302</v>
      </c>
      <c r="C49" s="405"/>
    </row>
    <row r="50" spans="1:3" s="418" customFormat="1" ht="12" customHeight="1" thickBot="1">
      <c r="A50" s="20" t="s">
        <v>184</v>
      </c>
      <c r="B50" s="21" t="s">
        <v>303</v>
      </c>
      <c r="C50" s="298">
        <f>SUM(C51:C53)</f>
        <v>0</v>
      </c>
    </row>
    <row r="51" spans="1:3" s="418" customFormat="1" ht="12" customHeight="1">
      <c r="A51" s="15" t="s">
        <v>98</v>
      </c>
      <c r="B51" s="419" t="s">
        <v>304</v>
      </c>
      <c r="C51" s="301"/>
    </row>
    <row r="52" spans="1:3" s="418" customFormat="1" ht="12" customHeight="1">
      <c r="A52" s="14" t="s">
        <v>99</v>
      </c>
      <c r="B52" s="420" t="s">
        <v>465</v>
      </c>
      <c r="C52" s="300"/>
    </row>
    <row r="53" spans="1:3" s="418" customFormat="1" ht="12" customHeight="1">
      <c r="A53" s="14" t="s">
        <v>308</v>
      </c>
      <c r="B53" s="420" t="s">
        <v>306</v>
      </c>
      <c r="C53" s="300"/>
    </row>
    <row r="54" spans="1:3" s="418" customFormat="1" ht="12" customHeight="1" thickBot="1">
      <c r="A54" s="16" t="s">
        <v>309</v>
      </c>
      <c r="B54" s="421" t="s">
        <v>307</v>
      </c>
      <c r="C54" s="302"/>
    </row>
    <row r="55" spans="1:3" s="418" customFormat="1" ht="12" customHeight="1" thickBot="1">
      <c r="A55" s="20" t="s">
        <v>22</v>
      </c>
      <c r="B55" s="293" t="s">
        <v>310</v>
      </c>
      <c r="C55" s="298">
        <f>SUM(C56:C58)</f>
        <v>0</v>
      </c>
    </row>
    <row r="56" spans="1:3" s="418" customFormat="1" ht="12" customHeight="1">
      <c r="A56" s="15" t="s">
        <v>185</v>
      </c>
      <c r="B56" s="419" t="s">
        <v>312</v>
      </c>
      <c r="C56" s="303"/>
    </row>
    <row r="57" spans="1:3" s="418" customFormat="1" ht="12" customHeight="1">
      <c r="A57" s="14" t="s">
        <v>186</v>
      </c>
      <c r="B57" s="420" t="s">
        <v>466</v>
      </c>
      <c r="C57" s="303"/>
    </row>
    <row r="58" spans="1:3" s="418" customFormat="1" ht="12" customHeight="1">
      <c r="A58" s="14" t="s">
        <v>222</v>
      </c>
      <c r="B58" s="420" t="s">
        <v>313</v>
      </c>
      <c r="C58" s="303"/>
    </row>
    <row r="59" spans="1:3" s="418" customFormat="1" ht="12" customHeight="1" thickBot="1">
      <c r="A59" s="16" t="s">
        <v>311</v>
      </c>
      <c r="B59" s="421" t="s">
        <v>314</v>
      </c>
      <c r="C59" s="303"/>
    </row>
    <row r="60" spans="1:3" s="418" customFormat="1" ht="12" customHeight="1" thickBot="1">
      <c r="A60" s="20" t="s">
        <v>23</v>
      </c>
      <c r="B60" s="21" t="s">
        <v>315</v>
      </c>
      <c r="C60" s="304">
        <f>+C5+C12+C19+C26+C33+C44+C50+C55</f>
        <v>0</v>
      </c>
    </row>
    <row r="61" spans="1:3" s="418" customFormat="1" ht="12" customHeight="1" thickBot="1">
      <c r="A61" s="422" t="s">
        <v>316</v>
      </c>
      <c r="B61" s="293" t="s">
        <v>317</v>
      </c>
      <c r="C61" s="298">
        <f>SUM(C62:C64)</f>
        <v>0</v>
      </c>
    </row>
    <row r="62" spans="1:3" s="418" customFormat="1" ht="12" customHeight="1">
      <c r="A62" s="15" t="s">
        <v>350</v>
      </c>
      <c r="B62" s="419" t="s">
        <v>318</v>
      </c>
      <c r="C62" s="303"/>
    </row>
    <row r="63" spans="1:3" s="418" customFormat="1" ht="12" customHeight="1">
      <c r="A63" s="14" t="s">
        <v>359</v>
      </c>
      <c r="B63" s="420" t="s">
        <v>319</v>
      </c>
      <c r="C63" s="303"/>
    </row>
    <row r="64" spans="1:3" s="418" customFormat="1" ht="12" customHeight="1" thickBot="1">
      <c r="A64" s="16" t="s">
        <v>360</v>
      </c>
      <c r="B64" s="423" t="s">
        <v>320</v>
      </c>
      <c r="C64" s="303"/>
    </row>
    <row r="65" spans="1:3" s="418" customFormat="1" ht="12" customHeight="1" thickBot="1">
      <c r="A65" s="422" t="s">
        <v>321</v>
      </c>
      <c r="B65" s="293" t="s">
        <v>322</v>
      </c>
      <c r="C65" s="298">
        <f>SUM(C66:C69)</f>
        <v>0</v>
      </c>
    </row>
    <row r="66" spans="1:3" s="418" customFormat="1" ht="12" customHeight="1">
      <c r="A66" s="15" t="s">
        <v>153</v>
      </c>
      <c r="B66" s="419" t="s">
        <v>323</v>
      </c>
      <c r="C66" s="303"/>
    </row>
    <row r="67" spans="1:3" s="418" customFormat="1" ht="12" customHeight="1">
      <c r="A67" s="14" t="s">
        <v>154</v>
      </c>
      <c r="B67" s="420" t="s">
        <v>324</v>
      </c>
      <c r="C67" s="303"/>
    </row>
    <row r="68" spans="1:3" s="418" customFormat="1" ht="12" customHeight="1">
      <c r="A68" s="14" t="s">
        <v>351</v>
      </c>
      <c r="B68" s="420" t="s">
        <v>325</v>
      </c>
      <c r="C68" s="303"/>
    </row>
    <row r="69" spans="1:3" s="418" customFormat="1" ht="12" customHeight="1" thickBot="1">
      <c r="A69" s="16" t="s">
        <v>352</v>
      </c>
      <c r="B69" s="421" t="s">
        <v>326</v>
      </c>
      <c r="C69" s="303"/>
    </row>
    <row r="70" spans="1:3" s="418" customFormat="1" ht="12" customHeight="1" thickBot="1">
      <c r="A70" s="422" t="s">
        <v>327</v>
      </c>
      <c r="B70" s="293" t="s">
        <v>328</v>
      </c>
      <c r="C70" s="298">
        <f>SUM(C71:C72)</f>
        <v>0</v>
      </c>
    </row>
    <row r="71" spans="1:3" s="418" customFormat="1" ht="12" customHeight="1">
      <c r="A71" s="15" t="s">
        <v>353</v>
      </c>
      <c r="B71" s="419" t="s">
        <v>329</v>
      </c>
      <c r="C71" s="303"/>
    </row>
    <row r="72" spans="1:3" s="418" customFormat="1" ht="12" customHeight="1" thickBot="1">
      <c r="A72" s="16" t="s">
        <v>354</v>
      </c>
      <c r="B72" s="421" t="s">
        <v>330</v>
      </c>
      <c r="C72" s="303"/>
    </row>
    <row r="73" spans="1:3" s="418" customFormat="1" ht="12" customHeight="1" thickBot="1">
      <c r="A73" s="422" t="s">
        <v>331</v>
      </c>
      <c r="B73" s="293" t="s">
        <v>332</v>
      </c>
      <c r="C73" s="298">
        <f>SUM(C74:C76)</f>
        <v>0</v>
      </c>
    </row>
    <row r="74" spans="1:3" s="418" customFormat="1" ht="12" customHeight="1">
      <c r="A74" s="15" t="s">
        <v>355</v>
      </c>
      <c r="B74" s="419" t="s">
        <v>333</v>
      </c>
      <c r="C74" s="303"/>
    </row>
    <row r="75" spans="1:3" s="418" customFormat="1" ht="12" customHeight="1">
      <c r="A75" s="14" t="s">
        <v>356</v>
      </c>
      <c r="B75" s="420" t="s">
        <v>334</v>
      </c>
      <c r="C75" s="303"/>
    </row>
    <row r="76" spans="1:3" s="418" customFormat="1" ht="12" customHeight="1" thickBot="1">
      <c r="A76" s="16" t="s">
        <v>357</v>
      </c>
      <c r="B76" s="421" t="s">
        <v>335</v>
      </c>
      <c r="C76" s="303"/>
    </row>
    <row r="77" spans="1:3" s="418" customFormat="1" ht="12" customHeight="1" thickBot="1">
      <c r="A77" s="422" t="s">
        <v>336</v>
      </c>
      <c r="B77" s="293" t="s">
        <v>358</v>
      </c>
      <c r="C77" s="298">
        <f>SUM(C78:C81)</f>
        <v>0</v>
      </c>
    </row>
    <row r="78" spans="1:3" s="418" customFormat="1" ht="12" customHeight="1">
      <c r="A78" s="424" t="s">
        <v>337</v>
      </c>
      <c r="B78" s="419" t="s">
        <v>338</v>
      </c>
      <c r="C78" s="303"/>
    </row>
    <row r="79" spans="1:3" s="418" customFormat="1" ht="12" customHeight="1">
      <c r="A79" s="425" t="s">
        <v>339</v>
      </c>
      <c r="B79" s="420" t="s">
        <v>340</v>
      </c>
      <c r="C79" s="303"/>
    </row>
    <row r="80" spans="1:3" s="418" customFormat="1" ht="12" customHeight="1">
      <c r="A80" s="425" t="s">
        <v>341</v>
      </c>
      <c r="B80" s="420" t="s">
        <v>342</v>
      </c>
      <c r="C80" s="303"/>
    </row>
    <row r="81" spans="1:3" s="418" customFormat="1" ht="12" customHeight="1" thickBot="1">
      <c r="A81" s="426" t="s">
        <v>343</v>
      </c>
      <c r="B81" s="421" t="s">
        <v>344</v>
      </c>
      <c r="C81" s="303"/>
    </row>
    <row r="82" spans="1:3" s="418" customFormat="1" ht="13.5" customHeight="1" thickBot="1">
      <c r="A82" s="422" t="s">
        <v>345</v>
      </c>
      <c r="B82" s="293" t="s">
        <v>346</v>
      </c>
      <c r="C82" s="455"/>
    </row>
    <row r="83" spans="1:3" s="418" customFormat="1" ht="15.75" customHeight="1" thickBot="1">
      <c r="A83" s="422" t="s">
        <v>347</v>
      </c>
      <c r="B83" s="427" t="s">
        <v>348</v>
      </c>
      <c r="C83" s="304">
        <f>+C61+C65+C70+C73+C77+C82</f>
        <v>0</v>
      </c>
    </row>
    <row r="84" spans="1:3" s="418" customFormat="1" ht="16.5" customHeight="1" thickBot="1">
      <c r="A84" s="428" t="s">
        <v>361</v>
      </c>
      <c r="B84" s="429" t="s">
        <v>349</v>
      </c>
      <c r="C84" s="304">
        <f>+C60+C83</f>
        <v>0</v>
      </c>
    </row>
    <row r="85" spans="1:3" s="418" customFormat="1" ht="83.25" customHeight="1">
      <c r="A85" s="5"/>
      <c r="B85" s="6"/>
      <c r="C85" s="305"/>
    </row>
    <row r="86" spans="1:3" ht="16.5" customHeight="1">
      <c r="A86" s="637" t="s">
        <v>44</v>
      </c>
      <c r="B86" s="637"/>
      <c r="C86" s="637"/>
    </row>
    <row r="87" spans="1:3" s="430" customFormat="1" ht="16.5" customHeight="1" thickBot="1">
      <c r="A87" s="639" t="s">
        <v>157</v>
      </c>
      <c r="B87" s="639"/>
      <c r="C87" s="165" t="s">
        <v>221</v>
      </c>
    </row>
    <row r="88" spans="1:3" ht="37.5" customHeight="1" thickBot="1">
      <c r="A88" s="23" t="s">
        <v>70</v>
      </c>
      <c r="B88" s="24" t="s">
        <v>45</v>
      </c>
      <c r="C88" s="45" t="s">
        <v>250</v>
      </c>
    </row>
    <row r="89" spans="1:3" s="417" customFormat="1" ht="12" customHeight="1" thickBot="1">
      <c r="A89" s="37">
        <v>1</v>
      </c>
      <c r="B89" s="38">
        <v>2</v>
      </c>
      <c r="C89" s="39">
        <v>3</v>
      </c>
    </row>
    <row r="90" spans="1:3" ht="12" customHeight="1" thickBot="1">
      <c r="A90" s="22" t="s">
        <v>15</v>
      </c>
      <c r="B90" s="31" t="s">
        <v>364</v>
      </c>
      <c r="C90" s="297">
        <f>SUM(C91:C95)</f>
        <v>0</v>
      </c>
    </row>
    <row r="91" spans="1:3" ht="12" customHeight="1">
      <c r="A91" s="17" t="s">
        <v>100</v>
      </c>
      <c r="B91" s="10" t="s">
        <v>46</v>
      </c>
      <c r="C91" s="299"/>
    </row>
    <row r="92" spans="1:3" ht="12" customHeight="1">
      <c r="A92" s="14" t="s">
        <v>101</v>
      </c>
      <c r="B92" s="8" t="s">
        <v>187</v>
      </c>
      <c r="C92" s="300"/>
    </row>
    <row r="93" spans="1:3" ht="12" customHeight="1">
      <c r="A93" s="14" t="s">
        <v>102</v>
      </c>
      <c r="B93" s="8" t="s">
        <v>143</v>
      </c>
      <c r="C93" s="302"/>
    </row>
    <row r="94" spans="1:3" ht="12" customHeight="1">
      <c r="A94" s="14" t="s">
        <v>103</v>
      </c>
      <c r="B94" s="11" t="s">
        <v>188</v>
      </c>
      <c r="C94" s="302"/>
    </row>
    <row r="95" spans="1:3" ht="12" customHeight="1">
      <c r="A95" s="14" t="s">
        <v>114</v>
      </c>
      <c r="B95" s="19" t="s">
        <v>189</v>
      </c>
      <c r="C95" s="302"/>
    </row>
    <row r="96" spans="1:3" ht="12" customHeight="1">
      <c r="A96" s="14" t="s">
        <v>104</v>
      </c>
      <c r="B96" s="8" t="s">
        <v>365</v>
      </c>
      <c r="C96" s="302"/>
    </row>
    <row r="97" spans="1:3" ht="12" customHeight="1">
      <c r="A97" s="14" t="s">
        <v>105</v>
      </c>
      <c r="B97" s="167" t="s">
        <v>366</v>
      </c>
      <c r="C97" s="302"/>
    </row>
    <row r="98" spans="1:3" ht="12" customHeight="1">
      <c r="A98" s="14" t="s">
        <v>115</v>
      </c>
      <c r="B98" s="168" t="s">
        <v>367</v>
      </c>
      <c r="C98" s="302"/>
    </row>
    <row r="99" spans="1:3" ht="12" customHeight="1">
      <c r="A99" s="14" t="s">
        <v>116</v>
      </c>
      <c r="B99" s="168" t="s">
        <v>368</v>
      </c>
      <c r="C99" s="302"/>
    </row>
    <row r="100" spans="1:3" ht="12" customHeight="1">
      <c r="A100" s="14" t="s">
        <v>117</v>
      </c>
      <c r="B100" s="167" t="s">
        <v>369</v>
      </c>
      <c r="C100" s="302"/>
    </row>
    <row r="101" spans="1:3" ht="12" customHeight="1">
      <c r="A101" s="14" t="s">
        <v>118</v>
      </c>
      <c r="B101" s="167" t="s">
        <v>370</v>
      </c>
      <c r="C101" s="302"/>
    </row>
    <row r="102" spans="1:3" ht="12" customHeight="1">
      <c r="A102" s="14" t="s">
        <v>120</v>
      </c>
      <c r="B102" s="168" t="s">
        <v>371</v>
      </c>
      <c r="C102" s="302"/>
    </row>
    <row r="103" spans="1:3" ht="12" customHeight="1">
      <c r="A103" s="13" t="s">
        <v>190</v>
      </c>
      <c r="B103" s="169" t="s">
        <v>372</v>
      </c>
      <c r="C103" s="302"/>
    </row>
    <row r="104" spans="1:3" ht="12" customHeight="1">
      <c r="A104" s="14" t="s">
        <v>362</v>
      </c>
      <c r="B104" s="169" t="s">
        <v>373</v>
      </c>
      <c r="C104" s="302"/>
    </row>
    <row r="105" spans="1:3" ht="12" customHeight="1" thickBot="1">
      <c r="A105" s="18" t="s">
        <v>363</v>
      </c>
      <c r="B105" s="170" t="s">
        <v>374</v>
      </c>
      <c r="C105" s="306"/>
    </row>
    <row r="106" spans="1:3" ht="12" customHeight="1" thickBot="1">
      <c r="A106" s="20" t="s">
        <v>16</v>
      </c>
      <c r="B106" s="30" t="s">
        <v>375</v>
      </c>
      <c r="C106" s="298">
        <f>+C107+C109+C111</f>
        <v>0</v>
      </c>
    </row>
    <row r="107" spans="1:3" ht="12" customHeight="1">
      <c r="A107" s="15" t="s">
        <v>106</v>
      </c>
      <c r="B107" s="8" t="s">
        <v>220</v>
      </c>
      <c r="C107" s="301"/>
    </row>
    <row r="108" spans="1:3" ht="12" customHeight="1">
      <c r="A108" s="15" t="s">
        <v>107</v>
      </c>
      <c r="B108" s="12" t="s">
        <v>379</v>
      </c>
      <c r="C108" s="301"/>
    </row>
    <row r="109" spans="1:3" ht="12" customHeight="1">
      <c r="A109" s="15" t="s">
        <v>108</v>
      </c>
      <c r="B109" s="12" t="s">
        <v>191</v>
      </c>
      <c r="C109" s="300"/>
    </row>
    <row r="110" spans="1:3" ht="12" customHeight="1">
      <c r="A110" s="15" t="s">
        <v>109</v>
      </c>
      <c r="B110" s="12" t="s">
        <v>380</v>
      </c>
      <c r="C110" s="265"/>
    </row>
    <row r="111" spans="1:3" ht="12" customHeight="1">
      <c r="A111" s="15" t="s">
        <v>110</v>
      </c>
      <c r="B111" s="295" t="s">
        <v>223</v>
      </c>
      <c r="C111" s="265"/>
    </row>
    <row r="112" spans="1:3" ht="12" customHeight="1">
      <c r="A112" s="15" t="s">
        <v>119</v>
      </c>
      <c r="B112" s="294" t="s">
        <v>467</v>
      </c>
      <c r="C112" s="265"/>
    </row>
    <row r="113" spans="1:3" ht="12" customHeight="1">
      <c r="A113" s="15" t="s">
        <v>121</v>
      </c>
      <c r="B113" s="415" t="s">
        <v>385</v>
      </c>
      <c r="C113" s="265"/>
    </row>
    <row r="114" spans="1:3" ht="15.75">
      <c r="A114" s="15" t="s">
        <v>192</v>
      </c>
      <c r="B114" s="168" t="s">
        <v>368</v>
      </c>
      <c r="C114" s="265"/>
    </row>
    <row r="115" spans="1:3" ht="12" customHeight="1">
      <c r="A115" s="15" t="s">
        <v>193</v>
      </c>
      <c r="B115" s="168" t="s">
        <v>384</v>
      </c>
      <c r="C115" s="265"/>
    </row>
    <row r="116" spans="1:3" ht="12" customHeight="1">
      <c r="A116" s="15" t="s">
        <v>194</v>
      </c>
      <c r="B116" s="168" t="s">
        <v>383</v>
      </c>
      <c r="C116" s="265"/>
    </row>
    <row r="117" spans="1:3" ht="12" customHeight="1">
      <c r="A117" s="15" t="s">
        <v>376</v>
      </c>
      <c r="B117" s="168" t="s">
        <v>371</v>
      </c>
      <c r="C117" s="265"/>
    </row>
    <row r="118" spans="1:3" ht="12" customHeight="1">
      <c r="A118" s="15" t="s">
        <v>377</v>
      </c>
      <c r="B118" s="168" t="s">
        <v>382</v>
      </c>
      <c r="C118" s="265"/>
    </row>
    <row r="119" spans="1:3" ht="16.5" thickBot="1">
      <c r="A119" s="13" t="s">
        <v>378</v>
      </c>
      <c r="B119" s="168" t="s">
        <v>381</v>
      </c>
      <c r="C119" s="267"/>
    </row>
    <row r="120" spans="1:3" ht="12" customHeight="1" thickBot="1">
      <c r="A120" s="20" t="s">
        <v>17</v>
      </c>
      <c r="B120" s="149" t="s">
        <v>386</v>
      </c>
      <c r="C120" s="298">
        <f>+C121+C122</f>
        <v>0</v>
      </c>
    </row>
    <row r="121" spans="1:3" ht="12" customHeight="1">
      <c r="A121" s="15" t="s">
        <v>89</v>
      </c>
      <c r="B121" s="9" t="s">
        <v>57</v>
      </c>
      <c r="C121" s="301"/>
    </row>
    <row r="122" spans="1:3" ht="12" customHeight="1" thickBot="1">
      <c r="A122" s="16" t="s">
        <v>90</v>
      </c>
      <c r="B122" s="12" t="s">
        <v>58</v>
      </c>
      <c r="C122" s="302"/>
    </row>
    <row r="123" spans="1:3" ht="12" customHeight="1" thickBot="1">
      <c r="A123" s="20" t="s">
        <v>18</v>
      </c>
      <c r="B123" s="149" t="s">
        <v>387</v>
      </c>
      <c r="C123" s="298">
        <f>+C90+C106+C120</f>
        <v>0</v>
      </c>
    </row>
    <row r="124" spans="1:3" ht="12" customHeight="1" thickBot="1">
      <c r="A124" s="20" t="s">
        <v>19</v>
      </c>
      <c r="B124" s="149" t="s">
        <v>388</v>
      </c>
      <c r="C124" s="298">
        <f>+C125+C126+C127</f>
        <v>0</v>
      </c>
    </row>
    <row r="125" spans="1:3" ht="12" customHeight="1">
      <c r="A125" s="15" t="s">
        <v>93</v>
      </c>
      <c r="B125" s="9" t="s">
        <v>389</v>
      </c>
      <c r="C125" s="265"/>
    </row>
    <row r="126" spans="1:3" ht="12" customHeight="1">
      <c r="A126" s="15" t="s">
        <v>94</v>
      </c>
      <c r="B126" s="9" t="s">
        <v>390</v>
      </c>
      <c r="C126" s="265"/>
    </row>
    <row r="127" spans="1:3" ht="12" customHeight="1" thickBot="1">
      <c r="A127" s="13" t="s">
        <v>95</v>
      </c>
      <c r="B127" s="7" t="s">
        <v>391</v>
      </c>
      <c r="C127" s="265"/>
    </row>
    <row r="128" spans="1:3" ht="12" customHeight="1" thickBot="1">
      <c r="A128" s="20" t="s">
        <v>20</v>
      </c>
      <c r="B128" s="149" t="s">
        <v>451</v>
      </c>
      <c r="C128" s="298">
        <f>+C129+C130+C131+C132</f>
        <v>0</v>
      </c>
    </row>
    <row r="129" spans="1:3" ht="12" customHeight="1">
      <c r="A129" s="15" t="s">
        <v>96</v>
      </c>
      <c r="B129" s="9" t="s">
        <v>392</v>
      </c>
      <c r="C129" s="265"/>
    </row>
    <row r="130" spans="1:3" ht="12" customHeight="1">
      <c r="A130" s="15" t="s">
        <v>97</v>
      </c>
      <c r="B130" s="9" t="s">
        <v>393</v>
      </c>
      <c r="C130" s="265"/>
    </row>
    <row r="131" spans="1:3" ht="12" customHeight="1">
      <c r="A131" s="15" t="s">
        <v>295</v>
      </c>
      <c r="B131" s="9" t="s">
        <v>394</v>
      </c>
      <c r="C131" s="265"/>
    </row>
    <row r="132" spans="1:3" ht="12" customHeight="1" thickBot="1">
      <c r="A132" s="13" t="s">
        <v>296</v>
      </c>
      <c r="B132" s="7" t="s">
        <v>395</v>
      </c>
      <c r="C132" s="265"/>
    </row>
    <row r="133" spans="1:3" ht="12" customHeight="1" thickBot="1">
      <c r="A133" s="20" t="s">
        <v>21</v>
      </c>
      <c r="B133" s="149" t="s">
        <v>396</v>
      </c>
      <c r="C133" s="304">
        <f>+C134+C135+C136+C137</f>
        <v>0</v>
      </c>
    </row>
    <row r="134" spans="1:3" ht="12" customHeight="1">
      <c r="A134" s="15" t="s">
        <v>98</v>
      </c>
      <c r="B134" s="9" t="s">
        <v>397</v>
      </c>
      <c r="C134" s="265"/>
    </row>
    <row r="135" spans="1:3" ht="12" customHeight="1">
      <c r="A135" s="15" t="s">
        <v>99</v>
      </c>
      <c r="B135" s="9" t="s">
        <v>407</v>
      </c>
      <c r="C135" s="265"/>
    </row>
    <row r="136" spans="1:3" ht="12" customHeight="1">
      <c r="A136" s="15" t="s">
        <v>308</v>
      </c>
      <c r="B136" s="9" t="s">
        <v>398</v>
      </c>
      <c r="C136" s="265"/>
    </row>
    <row r="137" spans="1:3" ht="12" customHeight="1" thickBot="1">
      <c r="A137" s="13" t="s">
        <v>309</v>
      </c>
      <c r="B137" s="7" t="s">
        <v>399</v>
      </c>
      <c r="C137" s="265"/>
    </row>
    <row r="138" spans="1:3" ht="12" customHeight="1" thickBot="1">
      <c r="A138" s="20" t="s">
        <v>22</v>
      </c>
      <c r="B138" s="149" t="s">
        <v>400</v>
      </c>
      <c r="C138" s="307">
        <f>+C139+C140+C141+C142</f>
        <v>0</v>
      </c>
    </row>
    <row r="139" spans="1:3" ht="12" customHeight="1">
      <c r="A139" s="15" t="s">
        <v>185</v>
      </c>
      <c r="B139" s="9" t="s">
        <v>401</v>
      </c>
      <c r="C139" s="265"/>
    </row>
    <row r="140" spans="1:3" ht="12" customHeight="1">
      <c r="A140" s="15" t="s">
        <v>186</v>
      </c>
      <c r="B140" s="9" t="s">
        <v>402</v>
      </c>
      <c r="C140" s="265"/>
    </row>
    <row r="141" spans="1:3" ht="12" customHeight="1">
      <c r="A141" s="15" t="s">
        <v>222</v>
      </c>
      <c r="B141" s="9" t="s">
        <v>403</v>
      </c>
      <c r="C141" s="265"/>
    </row>
    <row r="142" spans="1:3" ht="12" customHeight="1" thickBot="1">
      <c r="A142" s="15" t="s">
        <v>311</v>
      </c>
      <c r="B142" s="9" t="s">
        <v>404</v>
      </c>
      <c r="C142" s="265"/>
    </row>
    <row r="143" spans="1:9" ht="15" customHeight="1" thickBot="1">
      <c r="A143" s="20" t="s">
        <v>23</v>
      </c>
      <c r="B143" s="149" t="s">
        <v>405</v>
      </c>
      <c r="C143" s="431">
        <f>+C124+C128+C133+C138</f>
        <v>0</v>
      </c>
      <c r="F143" s="432"/>
      <c r="G143" s="433"/>
      <c r="H143" s="433"/>
      <c r="I143" s="433"/>
    </row>
    <row r="144" spans="1:3" s="418" customFormat="1" ht="12.75" customHeight="1" thickBot="1">
      <c r="A144" s="296" t="s">
        <v>24</v>
      </c>
      <c r="B144" s="381" t="s">
        <v>406</v>
      </c>
      <c r="C144" s="431">
        <f>+C123+C143</f>
        <v>0</v>
      </c>
    </row>
    <row r="145" ht="7.5" customHeight="1"/>
    <row r="146" spans="1:3" ht="15.75">
      <c r="A146" s="638" t="s">
        <v>408</v>
      </c>
      <c r="B146" s="638"/>
      <c r="C146" s="638"/>
    </row>
    <row r="147" spans="1:3" ht="15" customHeight="1" thickBot="1">
      <c r="A147" s="635" t="s">
        <v>158</v>
      </c>
      <c r="B147" s="635"/>
      <c r="C147" s="308" t="s">
        <v>221</v>
      </c>
    </row>
    <row r="148" spans="1:4" ht="13.5" customHeight="1" thickBot="1">
      <c r="A148" s="20">
        <v>1</v>
      </c>
      <c r="B148" s="30" t="s">
        <v>409</v>
      </c>
      <c r="C148" s="298">
        <f>+C60-C123</f>
        <v>0</v>
      </c>
      <c r="D148" s="434"/>
    </row>
    <row r="149" spans="1:3" ht="27.75" customHeight="1" thickBot="1">
      <c r="A149" s="20" t="s">
        <v>16</v>
      </c>
      <c r="B149" s="30" t="s">
        <v>410</v>
      </c>
      <c r="C149" s="298">
        <f>+C83-C143</f>
        <v>0</v>
      </c>
    </row>
  </sheetData>
  <sheetProtection sheet="1"/>
  <mergeCells count="6">
    <mergeCell ref="A146:C146"/>
    <mergeCell ref="A147:B147"/>
    <mergeCell ref="A1:C1"/>
    <mergeCell ref="A2:B2"/>
    <mergeCell ref="A86:C86"/>
    <mergeCell ref="A87:B8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0" r:id="rId1"/>
  <headerFooter alignWithMargins="0">
    <oddHeader>&amp;C&amp;"Times New Roman CE,Félkövér"&amp;12
Mogyorósbánya Község Önkormányzat
2015. ÉVI KÖLTSÉGVETÉS
ÁLLAMI (ÁLLAMIGAZGATÁSI) FELADATOK MÉRLEGE
NEMLEGES&amp;R&amp;"Times New Roman CE,Félkövér dőlt"&amp;11 1.4. melléklet az 1/2015. (I.28.) önkormányzati rendelethez</oddHeader>
  </headerFooter>
  <rowBreaks count="1" manualBreakCount="1">
    <brk id="85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M32"/>
  <sheetViews>
    <sheetView view="pageBreakPreview" zoomScaleNormal="115" zoomScaleSheetLayoutView="100" zoomScalePageLayoutView="0" workbookViewId="0" topLeftCell="C3">
      <selection activeCell="L31" sqref="L31"/>
    </sheetView>
  </sheetViews>
  <sheetFormatPr defaultColWidth="9.00390625" defaultRowHeight="12.75"/>
  <cols>
    <col min="1" max="1" width="6.875" style="63" customWidth="1"/>
    <col min="2" max="2" width="47.625" style="211" customWidth="1"/>
    <col min="3" max="3" width="10.875" style="211" customWidth="1"/>
    <col min="4" max="5" width="12.875" style="63" customWidth="1"/>
    <col min="6" max="6" width="11.875" style="63" customWidth="1"/>
    <col min="7" max="7" width="56.625" style="63" bestFit="1" customWidth="1"/>
    <col min="8" max="8" width="11.125" style="63" bestFit="1" customWidth="1"/>
    <col min="9" max="16384" width="9.375" style="63" customWidth="1"/>
  </cols>
  <sheetData>
    <row r="1" spans="2:13" ht="39.75" customHeight="1">
      <c r="B1" s="320" t="s">
        <v>162</v>
      </c>
      <c r="C1" s="320"/>
      <c r="D1" s="321"/>
      <c r="E1" s="321"/>
      <c r="F1" s="321"/>
      <c r="G1" s="321"/>
      <c r="H1" s="321"/>
      <c r="I1" s="321"/>
      <c r="J1" s="321"/>
      <c r="K1" s="321"/>
      <c r="L1" s="641" t="s">
        <v>599</v>
      </c>
      <c r="M1" s="641" t="s">
        <v>598</v>
      </c>
    </row>
    <row r="2" spans="9:13" ht="14.25" thickBot="1">
      <c r="I2" s="322"/>
      <c r="J2" s="322" t="s">
        <v>61</v>
      </c>
      <c r="K2" s="322"/>
      <c r="L2" s="641"/>
      <c r="M2" s="641"/>
    </row>
    <row r="3" spans="1:13" ht="18" customHeight="1" thickBot="1">
      <c r="A3" s="642" t="s">
        <v>70</v>
      </c>
      <c r="B3" s="323" t="s">
        <v>54</v>
      </c>
      <c r="C3" s="554"/>
      <c r="D3" s="324"/>
      <c r="E3" s="324"/>
      <c r="F3" s="324"/>
      <c r="G3" s="323" t="s">
        <v>56</v>
      </c>
      <c r="H3" s="555"/>
      <c r="I3" s="325"/>
      <c r="J3" s="325"/>
      <c r="K3" s="325"/>
      <c r="L3" s="641"/>
      <c r="M3" s="641"/>
    </row>
    <row r="4" spans="1:13" s="326" customFormat="1" ht="35.25" customHeight="1" thickBot="1">
      <c r="A4" s="643"/>
      <c r="B4" s="212" t="s">
        <v>62</v>
      </c>
      <c r="C4" s="213" t="s">
        <v>513</v>
      </c>
      <c r="D4" s="213" t="s">
        <v>573</v>
      </c>
      <c r="E4" s="213" t="s">
        <v>574</v>
      </c>
      <c r="F4" s="213" t="s">
        <v>571</v>
      </c>
      <c r="G4" s="212" t="s">
        <v>62</v>
      </c>
      <c r="H4" s="59" t="s">
        <v>513</v>
      </c>
      <c r="I4" s="59" t="s">
        <v>569</v>
      </c>
      <c r="J4" s="59" t="s">
        <v>572</v>
      </c>
      <c r="K4" s="59" t="s">
        <v>571</v>
      </c>
      <c r="L4" s="641"/>
      <c r="M4" s="641"/>
    </row>
    <row r="5" spans="1:13" s="331" customFormat="1" ht="12" customHeight="1" thickBot="1">
      <c r="A5" s="327">
        <v>1</v>
      </c>
      <c r="B5" s="328">
        <v>2</v>
      </c>
      <c r="C5" s="329">
        <v>3</v>
      </c>
      <c r="D5" s="329">
        <v>4</v>
      </c>
      <c r="E5" s="329">
        <v>5</v>
      </c>
      <c r="F5" s="329">
        <v>6</v>
      </c>
      <c r="G5" s="328">
        <v>7</v>
      </c>
      <c r="H5" s="330">
        <v>8</v>
      </c>
      <c r="I5" s="330">
        <v>9</v>
      </c>
      <c r="J5" s="330">
        <v>10</v>
      </c>
      <c r="K5" s="330">
        <v>11</v>
      </c>
      <c r="L5" s="641"/>
      <c r="M5" s="641"/>
    </row>
    <row r="6" spans="1:13" ht="12.75" customHeight="1">
      <c r="A6" s="332" t="s">
        <v>15</v>
      </c>
      <c r="B6" s="333" t="s">
        <v>411</v>
      </c>
      <c r="C6" s="309">
        <v>7618</v>
      </c>
      <c r="D6" s="309">
        <v>8816</v>
      </c>
      <c r="E6" s="309">
        <v>9501</v>
      </c>
      <c r="F6" s="309">
        <v>15230</v>
      </c>
      <c r="G6" s="333" t="s">
        <v>63</v>
      </c>
      <c r="H6" s="315">
        <v>7659</v>
      </c>
      <c r="I6" s="315">
        <v>9373</v>
      </c>
      <c r="J6" s="315">
        <v>9773</v>
      </c>
      <c r="K6" s="315">
        <v>11192</v>
      </c>
      <c r="L6" s="641"/>
      <c r="M6" s="641"/>
    </row>
    <row r="7" spans="1:13" ht="12.75" customHeight="1">
      <c r="A7" s="334" t="s">
        <v>16</v>
      </c>
      <c r="B7" s="335" t="s">
        <v>412</v>
      </c>
      <c r="C7" s="310"/>
      <c r="D7" s="310">
        <v>1220</v>
      </c>
      <c r="E7" s="310">
        <v>1561</v>
      </c>
      <c r="F7" s="310">
        <v>1982</v>
      </c>
      <c r="G7" s="335" t="s">
        <v>187</v>
      </c>
      <c r="H7" s="316">
        <v>2019</v>
      </c>
      <c r="I7" s="316">
        <v>2324</v>
      </c>
      <c r="J7" s="316">
        <v>2380</v>
      </c>
      <c r="K7" s="316">
        <v>2466</v>
      </c>
      <c r="L7" s="641"/>
      <c r="M7" s="641"/>
    </row>
    <row r="8" spans="1:13" ht="12.75" customHeight="1">
      <c r="A8" s="334" t="s">
        <v>17</v>
      </c>
      <c r="B8" s="335" t="s">
        <v>453</v>
      </c>
      <c r="C8" s="310"/>
      <c r="D8" s="310"/>
      <c r="E8" s="310"/>
      <c r="F8" s="310"/>
      <c r="G8" s="335" t="s">
        <v>226</v>
      </c>
      <c r="H8" s="316">
        <v>20239</v>
      </c>
      <c r="I8" s="316">
        <v>21826</v>
      </c>
      <c r="J8" s="316">
        <v>22525</v>
      </c>
      <c r="K8" s="316">
        <v>26090</v>
      </c>
      <c r="L8" s="641"/>
      <c r="M8" s="641"/>
    </row>
    <row r="9" spans="1:13" ht="12.75" customHeight="1">
      <c r="A9" s="334" t="s">
        <v>18</v>
      </c>
      <c r="B9" s="335" t="s">
        <v>178</v>
      </c>
      <c r="C9" s="310">
        <v>25270</v>
      </c>
      <c r="D9" s="310">
        <v>25270</v>
      </c>
      <c r="E9" s="310">
        <v>25270</v>
      </c>
      <c r="F9" s="310">
        <v>25270</v>
      </c>
      <c r="G9" s="335" t="s">
        <v>188</v>
      </c>
      <c r="H9" s="316">
        <v>1600</v>
      </c>
      <c r="I9" s="316">
        <v>2093</v>
      </c>
      <c r="J9" s="316">
        <v>2117</v>
      </c>
      <c r="K9" s="316">
        <v>2117</v>
      </c>
      <c r="L9" s="641"/>
      <c r="M9" s="641"/>
    </row>
    <row r="10" spans="1:13" ht="12.75" customHeight="1">
      <c r="A10" s="334" t="s">
        <v>19</v>
      </c>
      <c r="B10" s="336" t="s">
        <v>413</v>
      </c>
      <c r="C10" s="310"/>
      <c r="D10" s="310">
        <v>40</v>
      </c>
      <c r="E10" s="310">
        <v>40</v>
      </c>
      <c r="F10" s="310">
        <v>10</v>
      </c>
      <c r="G10" s="335" t="s">
        <v>189</v>
      </c>
      <c r="H10" s="316"/>
      <c r="I10" s="316">
        <v>1717</v>
      </c>
      <c r="J10" s="316">
        <v>1847</v>
      </c>
      <c r="K10" s="316">
        <v>4220</v>
      </c>
      <c r="L10" s="641"/>
      <c r="M10" s="641"/>
    </row>
    <row r="11" spans="1:13" ht="12.75" customHeight="1">
      <c r="A11" s="334" t="s">
        <v>20</v>
      </c>
      <c r="B11" s="335" t="s">
        <v>414</v>
      </c>
      <c r="C11" s="311"/>
      <c r="D11" s="311"/>
      <c r="E11" s="311"/>
      <c r="F11" s="311"/>
      <c r="G11" s="335" t="s">
        <v>519</v>
      </c>
      <c r="H11" s="316">
        <v>6470</v>
      </c>
      <c r="I11" s="316">
        <v>4894</v>
      </c>
      <c r="J11" s="316">
        <v>1716</v>
      </c>
      <c r="K11" s="316">
        <v>746</v>
      </c>
      <c r="L11" s="641"/>
      <c r="M11" s="641"/>
    </row>
    <row r="12" spans="1:13" ht="12.75" customHeight="1">
      <c r="A12" s="334" t="s">
        <v>21</v>
      </c>
      <c r="B12" s="335" t="s">
        <v>293</v>
      </c>
      <c r="C12" s="310">
        <v>5099</v>
      </c>
      <c r="D12" s="310">
        <v>4889</v>
      </c>
      <c r="E12" s="310">
        <v>4889</v>
      </c>
      <c r="F12" s="310">
        <v>5239</v>
      </c>
      <c r="G12" s="52"/>
      <c r="H12" s="316"/>
      <c r="I12" s="316"/>
      <c r="J12" s="316"/>
      <c r="K12" s="316"/>
      <c r="L12" s="641"/>
      <c r="M12" s="641"/>
    </row>
    <row r="13" spans="1:13" ht="12.75" customHeight="1">
      <c r="A13" s="334" t="s">
        <v>22</v>
      </c>
      <c r="B13" s="52" t="s">
        <v>575</v>
      </c>
      <c r="C13" s="310"/>
      <c r="D13" s="310"/>
      <c r="E13" s="310"/>
      <c r="F13" s="310">
        <v>970</v>
      </c>
      <c r="G13" s="52"/>
      <c r="H13" s="316"/>
      <c r="I13" s="316"/>
      <c r="J13" s="316"/>
      <c r="K13" s="316"/>
      <c r="L13" s="641"/>
      <c r="M13" s="641"/>
    </row>
    <row r="14" spans="1:13" ht="12.75" customHeight="1">
      <c r="A14" s="334" t="s">
        <v>23</v>
      </c>
      <c r="B14" s="435"/>
      <c r="C14" s="311"/>
      <c r="D14" s="311"/>
      <c r="E14" s="311"/>
      <c r="F14" s="311"/>
      <c r="G14" s="52"/>
      <c r="H14" s="316"/>
      <c r="I14" s="316"/>
      <c r="J14" s="316"/>
      <c r="K14" s="316"/>
      <c r="L14" s="641"/>
      <c r="M14" s="641"/>
    </row>
    <row r="15" spans="1:13" ht="12.75" customHeight="1">
      <c r="A15" s="334" t="s">
        <v>24</v>
      </c>
      <c r="B15" s="52"/>
      <c r="C15" s="310"/>
      <c r="D15" s="310"/>
      <c r="E15" s="310"/>
      <c r="F15" s="310"/>
      <c r="G15" s="52"/>
      <c r="H15" s="316"/>
      <c r="I15" s="316"/>
      <c r="J15" s="316"/>
      <c r="K15" s="316"/>
      <c r="L15" s="641"/>
      <c r="M15" s="641"/>
    </row>
    <row r="16" spans="1:13" ht="12.75" customHeight="1">
      <c r="A16" s="334" t="s">
        <v>25</v>
      </c>
      <c r="B16" s="52"/>
      <c r="C16" s="310"/>
      <c r="D16" s="310"/>
      <c r="E16" s="310"/>
      <c r="F16" s="310"/>
      <c r="G16" s="52"/>
      <c r="H16" s="316"/>
      <c r="I16" s="316"/>
      <c r="J16" s="316"/>
      <c r="K16" s="316"/>
      <c r="L16" s="641"/>
      <c r="M16" s="641"/>
    </row>
    <row r="17" spans="1:13" ht="12.75" customHeight="1" thickBot="1">
      <c r="A17" s="334" t="s">
        <v>26</v>
      </c>
      <c r="B17" s="65"/>
      <c r="C17" s="312"/>
      <c r="D17" s="312"/>
      <c r="E17" s="312"/>
      <c r="F17" s="312"/>
      <c r="G17" s="52"/>
      <c r="H17" s="317"/>
      <c r="I17" s="317"/>
      <c r="J17" s="317"/>
      <c r="K17" s="317"/>
      <c r="L17" s="641"/>
      <c r="M17" s="641"/>
    </row>
    <row r="18" spans="1:13" ht="15.75" customHeight="1" thickBot="1">
      <c r="A18" s="337" t="s">
        <v>27</v>
      </c>
      <c r="B18" s="151" t="s">
        <v>454</v>
      </c>
      <c r="C18" s="313">
        <f>+C6+C7+C9+C10+C12+C13+C14+C15+C16+C17</f>
        <v>37987</v>
      </c>
      <c r="D18" s="313">
        <f>+D6+D7+D9+D10+D12+D13+D14+D15+D16+D17</f>
        <v>40235</v>
      </c>
      <c r="E18" s="313">
        <f>+E6+E7+E9+E10+E12+E13+E14+E15+E16+E17</f>
        <v>41261</v>
      </c>
      <c r="F18" s="313">
        <f>+F6+F7+F9+F10+F12+F13+F14+F15+F16+F17</f>
        <v>48701</v>
      </c>
      <c r="G18" s="151" t="s">
        <v>422</v>
      </c>
      <c r="H18" s="318">
        <f>SUM(H6:H17)</f>
        <v>37987</v>
      </c>
      <c r="I18" s="318">
        <f>SUM(I6:I17)</f>
        <v>42227</v>
      </c>
      <c r="J18" s="318">
        <f>SUM(J6:J17)</f>
        <v>40358</v>
      </c>
      <c r="K18" s="318">
        <f>SUM(K6:K17)</f>
        <v>46831</v>
      </c>
      <c r="L18" s="641"/>
      <c r="M18" s="641"/>
    </row>
    <row r="19" spans="1:13" ht="12.75" customHeight="1">
      <c r="A19" s="338" t="s">
        <v>28</v>
      </c>
      <c r="B19" s="339" t="s">
        <v>417</v>
      </c>
      <c r="C19" s="487">
        <f>+C20+C21+C22+C23</f>
        <v>0</v>
      </c>
      <c r="D19" s="487">
        <f>+D20+D21+D22+D23</f>
        <v>650</v>
      </c>
      <c r="E19" s="487">
        <f>+E20+E21+E22+E23</f>
        <v>650</v>
      </c>
      <c r="F19" s="487">
        <v>653</v>
      </c>
      <c r="G19" s="340" t="s">
        <v>195</v>
      </c>
      <c r="H19" s="319"/>
      <c r="I19" s="319"/>
      <c r="J19" s="319"/>
      <c r="K19" s="319"/>
      <c r="L19" s="641"/>
      <c r="M19" s="641"/>
    </row>
    <row r="20" spans="1:13" ht="12.75" customHeight="1">
      <c r="A20" s="341" t="s">
        <v>29</v>
      </c>
      <c r="B20" s="340" t="s">
        <v>218</v>
      </c>
      <c r="C20" s="96"/>
      <c r="D20" s="96">
        <v>650</v>
      </c>
      <c r="E20" s="96">
        <v>650</v>
      </c>
      <c r="F20" s="96">
        <v>653</v>
      </c>
      <c r="G20" s="340" t="s">
        <v>421</v>
      </c>
      <c r="H20" s="97"/>
      <c r="I20" s="97"/>
      <c r="J20" s="97"/>
      <c r="K20" s="97"/>
      <c r="L20" s="641"/>
      <c r="M20" s="641"/>
    </row>
    <row r="21" spans="1:13" ht="12.75" customHeight="1">
      <c r="A21" s="341" t="s">
        <v>30</v>
      </c>
      <c r="B21" s="340" t="s">
        <v>219</v>
      </c>
      <c r="C21" s="96"/>
      <c r="D21" s="96"/>
      <c r="E21" s="96"/>
      <c r="F21" s="96"/>
      <c r="G21" s="340" t="s">
        <v>160</v>
      </c>
      <c r="H21" s="97"/>
      <c r="I21" s="97"/>
      <c r="J21" s="97"/>
      <c r="K21" s="97"/>
      <c r="L21" s="641"/>
      <c r="M21" s="641"/>
    </row>
    <row r="22" spans="1:13" ht="12.75" customHeight="1">
      <c r="A22" s="341" t="s">
        <v>31</v>
      </c>
      <c r="B22" s="340" t="s">
        <v>224</v>
      </c>
      <c r="C22" s="96"/>
      <c r="D22" s="96"/>
      <c r="E22" s="96"/>
      <c r="F22" s="96"/>
      <c r="G22" s="340" t="s">
        <v>161</v>
      </c>
      <c r="H22" s="97"/>
      <c r="I22" s="97"/>
      <c r="J22" s="97"/>
      <c r="K22" s="97"/>
      <c r="L22" s="641"/>
      <c r="M22" s="641"/>
    </row>
    <row r="23" spans="1:13" ht="12.75" customHeight="1">
      <c r="A23" s="341" t="s">
        <v>32</v>
      </c>
      <c r="B23" s="340" t="s">
        <v>225</v>
      </c>
      <c r="C23" s="96"/>
      <c r="D23" s="96"/>
      <c r="E23" s="96"/>
      <c r="F23" s="96"/>
      <c r="G23" s="339" t="s">
        <v>227</v>
      </c>
      <c r="H23" s="97"/>
      <c r="I23" s="97"/>
      <c r="J23" s="97"/>
      <c r="K23" s="97"/>
      <c r="L23" s="641"/>
      <c r="M23" s="641"/>
    </row>
    <row r="24" spans="1:13" ht="12.75" customHeight="1">
      <c r="A24" s="341" t="s">
        <v>33</v>
      </c>
      <c r="B24" s="340" t="s">
        <v>418</v>
      </c>
      <c r="C24" s="342">
        <f>+C25+C26</f>
        <v>0</v>
      </c>
      <c r="D24" s="342">
        <f>+D25+D26</f>
        <v>0</v>
      </c>
      <c r="E24" s="342">
        <f>+E25+E26</f>
        <v>0</v>
      </c>
      <c r="F24" s="342">
        <f>+F25+F26</f>
        <v>0</v>
      </c>
      <c r="G24" s="340" t="s">
        <v>196</v>
      </c>
      <c r="H24" s="97"/>
      <c r="I24" s="97"/>
      <c r="J24" s="97"/>
      <c r="K24" s="97"/>
      <c r="L24" s="641"/>
      <c r="M24" s="641"/>
    </row>
    <row r="25" spans="1:13" ht="12.75" customHeight="1">
      <c r="A25" s="338" t="s">
        <v>34</v>
      </c>
      <c r="B25" s="339" t="s">
        <v>415</v>
      </c>
      <c r="C25" s="314"/>
      <c r="D25" s="314"/>
      <c r="E25" s="314"/>
      <c r="F25" s="314"/>
      <c r="G25" s="333" t="s">
        <v>197</v>
      </c>
      <c r="H25" s="319"/>
      <c r="I25" s="319"/>
      <c r="J25" s="319"/>
      <c r="K25" s="319"/>
      <c r="L25" s="641"/>
      <c r="M25" s="641"/>
    </row>
    <row r="26" spans="1:13" ht="12.75" customHeight="1" thickBot="1">
      <c r="A26" s="341" t="s">
        <v>35</v>
      </c>
      <c r="B26" s="340" t="s">
        <v>416</v>
      </c>
      <c r="C26" s="96"/>
      <c r="D26" s="96"/>
      <c r="E26" s="96"/>
      <c r="F26" s="96"/>
      <c r="G26" s="52" t="s">
        <v>576</v>
      </c>
      <c r="H26" s="97"/>
      <c r="I26" s="97">
        <v>309</v>
      </c>
      <c r="J26" s="97">
        <v>309</v>
      </c>
      <c r="K26" s="97">
        <v>1279</v>
      </c>
      <c r="L26" s="641"/>
      <c r="M26" s="641"/>
    </row>
    <row r="27" spans="1:13" ht="15.75" customHeight="1" thickBot="1">
      <c r="A27" s="337" t="s">
        <v>36</v>
      </c>
      <c r="B27" s="151" t="s">
        <v>419</v>
      </c>
      <c r="C27" s="313">
        <f>+C19+C24</f>
        <v>0</v>
      </c>
      <c r="D27" s="313">
        <f>+D19+D24</f>
        <v>650</v>
      </c>
      <c r="E27" s="313">
        <f>+E19+E24</f>
        <v>650</v>
      </c>
      <c r="F27" s="313">
        <f>+F19+F24</f>
        <v>653</v>
      </c>
      <c r="G27" s="151" t="s">
        <v>423</v>
      </c>
      <c r="H27" s="318">
        <f>SUM(H19:H26)</f>
        <v>0</v>
      </c>
      <c r="I27" s="318">
        <f>SUM(I19:I26)</f>
        <v>309</v>
      </c>
      <c r="J27" s="318">
        <f>SUM(J19:J26)</f>
        <v>309</v>
      </c>
      <c r="K27" s="318">
        <f>SUM(K19:K26)</f>
        <v>1279</v>
      </c>
      <c r="L27" s="641"/>
      <c r="M27" s="641"/>
    </row>
    <row r="28" spans="1:13" ht="13.5" thickBot="1">
      <c r="A28" s="337" t="s">
        <v>37</v>
      </c>
      <c r="B28" s="343" t="s">
        <v>420</v>
      </c>
      <c r="C28" s="344">
        <f>+C18+C27</f>
        <v>37987</v>
      </c>
      <c r="D28" s="344">
        <f>+D18+D27</f>
        <v>40885</v>
      </c>
      <c r="E28" s="344">
        <f>+E18+E27</f>
        <v>41911</v>
      </c>
      <c r="F28" s="344">
        <f>+F18+F27</f>
        <v>49354</v>
      </c>
      <c r="G28" s="343" t="s">
        <v>424</v>
      </c>
      <c r="H28" s="344">
        <f>+H18+H27</f>
        <v>37987</v>
      </c>
      <c r="I28" s="344">
        <f>+I18+I27</f>
        <v>42536</v>
      </c>
      <c r="J28" s="344">
        <f>+J18+J27</f>
        <v>40667</v>
      </c>
      <c r="K28" s="344">
        <f>+K18+K27</f>
        <v>48110</v>
      </c>
      <c r="L28" s="641"/>
      <c r="M28" s="641"/>
    </row>
    <row r="29" spans="1:13" ht="13.5" thickBot="1">
      <c r="A29" s="337" t="s">
        <v>38</v>
      </c>
      <c r="B29" s="343" t="s">
        <v>173</v>
      </c>
      <c r="C29" s="344">
        <v>0</v>
      </c>
      <c r="D29" s="344">
        <f>IF(D18-I18&lt;0,I18-D18,"-")</f>
        <v>1992</v>
      </c>
      <c r="E29" s="344" t="str">
        <f>IF(E18-J18&lt;0,J18-E18,"-")</f>
        <v>-</v>
      </c>
      <c r="F29" s="344" t="str">
        <f>IF(F18-K18&lt;0,K18-F18,"-")</f>
        <v>-</v>
      </c>
      <c r="G29" s="343" t="s">
        <v>174</v>
      </c>
      <c r="H29" s="344" t="str">
        <f>IF(C18-H18&gt;0,C18-H18,"-")</f>
        <v>-</v>
      </c>
      <c r="I29" s="344" t="str">
        <f>IF(D18-I18&gt;0,D18-I18,"-")</f>
        <v>-</v>
      </c>
      <c r="J29" s="344">
        <f>IF(E18-J18&gt;0,E18-J18,"-")</f>
        <v>903</v>
      </c>
      <c r="K29" s="344">
        <f>IF(F18-K18&gt;0,F18-K18,"-")</f>
        <v>1870</v>
      </c>
      <c r="L29" s="641"/>
      <c r="M29" s="641"/>
    </row>
    <row r="30" spans="1:13" ht="13.5" thickBot="1">
      <c r="A30" s="337" t="s">
        <v>39</v>
      </c>
      <c r="B30" s="343" t="s">
        <v>228</v>
      </c>
      <c r="C30" s="344">
        <v>0</v>
      </c>
      <c r="D30" s="344">
        <f>IF(D18+D19-I28&lt;0,I28-(D18+D19),"-")</f>
        <v>1651</v>
      </c>
      <c r="E30" s="344" t="str">
        <f>IF(E18+E19-J28&lt;0,J28-(E18+E19),"-")</f>
        <v>-</v>
      </c>
      <c r="F30" s="344" t="str">
        <f>IF(F18+F19-K28&lt;0,K28-(F18+F19),"-")</f>
        <v>-</v>
      </c>
      <c r="G30" s="343" t="s">
        <v>229</v>
      </c>
      <c r="H30" s="344" t="str">
        <f>IF(C18+C19-H28&gt;0,C18+C19-H28,"-")</f>
        <v>-</v>
      </c>
      <c r="I30" s="344" t="str">
        <f>IF(D18+D19-I28&gt;0,D18+D19-I28,"-")</f>
        <v>-</v>
      </c>
      <c r="J30" s="344">
        <f>IF(E18+E19-J28&gt;0,E18+E19-J28,"-")</f>
        <v>1244</v>
      </c>
      <c r="K30" s="344">
        <f>IF(F18+F19-K28&gt;0,F18+F19-K28,"-")</f>
        <v>1244</v>
      </c>
      <c r="L30" s="641"/>
      <c r="M30" s="641"/>
    </row>
    <row r="31" spans="2:6" ht="18.75">
      <c r="B31" s="644"/>
      <c r="C31" s="644"/>
      <c r="D31" s="644"/>
      <c r="E31" s="644"/>
      <c r="F31" s="556"/>
    </row>
    <row r="32" spans="1:2" ht="15.75">
      <c r="A32" s="559"/>
      <c r="B32" s="382"/>
    </row>
  </sheetData>
  <sheetProtection/>
  <mergeCells count="4">
    <mergeCell ref="M1:M30"/>
    <mergeCell ref="A3:A4"/>
    <mergeCell ref="B31:E31"/>
    <mergeCell ref="L1:L30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1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L35"/>
  <sheetViews>
    <sheetView view="pageBreakPreview" zoomScale="115" zoomScaleSheetLayoutView="115" zoomScalePageLayoutView="0" workbookViewId="0" topLeftCell="C13">
      <selection activeCell="C35" sqref="C35"/>
    </sheetView>
  </sheetViews>
  <sheetFormatPr defaultColWidth="9.00390625" defaultRowHeight="12.75"/>
  <cols>
    <col min="1" max="1" width="6.875" style="63" customWidth="1"/>
    <col min="2" max="2" width="50.50390625" style="211" customWidth="1"/>
    <col min="3" max="3" width="12.50390625" style="211" customWidth="1"/>
    <col min="4" max="5" width="13.00390625" style="63" customWidth="1"/>
    <col min="6" max="6" width="11.50390625" style="63" customWidth="1"/>
    <col min="7" max="7" width="49.50390625" style="63" bestFit="1" customWidth="1"/>
    <col min="8" max="8" width="9.00390625" style="63" bestFit="1" customWidth="1"/>
    <col min="9" max="16384" width="9.375" style="63" customWidth="1"/>
  </cols>
  <sheetData>
    <row r="1" spans="2:12" ht="31.5" customHeight="1">
      <c r="B1" s="320" t="s">
        <v>163</v>
      </c>
      <c r="C1" s="320"/>
      <c r="D1" s="321"/>
      <c r="E1" s="321"/>
      <c r="F1" s="321"/>
      <c r="G1" s="321"/>
      <c r="H1" s="321"/>
      <c r="I1" s="321"/>
      <c r="J1" s="321"/>
      <c r="K1" s="321"/>
      <c r="L1" s="641" t="s">
        <v>577</v>
      </c>
    </row>
    <row r="2" spans="9:12" ht="14.25" thickBot="1">
      <c r="I2" s="322"/>
      <c r="J2" s="322" t="s">
        <v>61</v>
      </c>
      <c r="K2" s="322"/>
      <c r="L2" s="641"/>
    </row>
    <row r="3" spans="1:12" ht="13.5" customHeight="1" thickBot="1">
      <c r="A3" s="645" t="s">
        <v>70</v>
      </c>
      <c r="B3" s="323" t="s">
        <v>54</v>
      </c>
      <c r="C3" s="554"/>
      <c r="D3" s="324"/>
      <c r="E3" s="324"/>
      <c r="F3" s="324"/>
      <c r="G3" s="323" t="s">
        <v>56</v>
      </c>
      <c r="H3" s="555"/>
      <c r="I3" s="325"/>
      <c r="J3" s="325"/>
      <c r="K3" s="325"/>
      <c r="L3" s="641"/>
    </row>
    <row r="4" spans="1:12" s="326" customFormat="1" ht="72.75" thickBot="1">
      <c r="A4" s="646"/>
      <c r="B4" s="212" t="s">
        <v>62</v>
      </c>
      <c r="C4" s="213" t="s">
        <v>513</v>
      </c>
      <c r="D4" s="213" t="s">
        <v>566</v>
      </c>
      <c r="E4" s="213" t="s">
        <v>567</v>
      </c>
      <c r="F4" s="213" t="s">
        <v>571</v>
      </c>
      <c r="G4" s="212" t="s">
        <v>62</v>
      </c>
      <c r="H4" s="213" t="s">
        <v>513</v>
      </c>
      <c r="I4" s="213" t="s">
        <v>569</v>
      </c>
      <c r="J4" s="213" t="s">
        <v>572</v>
      </c>
      <c r="K4" s="213" t="s">
        <v>571</v>
      </c>
      <c r="L4" s="641"/>
    </row>
    <row r="5" spans="1:12" s="326" customFormat="1" ht="13.5" thickBot="1">
      <c r="A5" s="327">
        <v>1</v>
      </c>
      <c r="B5" s="328">
        <v>2</v>
      </c>
      <c r="C5" s="329">
        <v>3</v>
      </c>
      <c r="D5" s="329">
        <v>4</v>
      </c>
      <c r="E5" s="329">
        <v>5</v>
      </c>
      <c r="F5" s="329">
        <v>6</v>
      </c>
      <c r="G5" s="328">
        <v>7</v>
      </c>
      <c r="H5" s="330">
        <v>8</v>
      </c>
      <c r="I5" s="330">
        <v>9</v>
      </c>
      <c r="J5" s="330">
        <v>10</v>
      </c>
      <c r="K5" s="330">
        <v>11</v>
      </c>
      <c r="L5" s="641"/>
    </row>
    <row r="6" spans="1:12" ht="12.75" customHeight="1">
      <c r="A6" s="332" t="s">
        <v>15</v>
      </c>
      <c r="B6" s="333" t="s">
        <v>425</v>
      </c>
      <c r="C6" s="309">
        <v>9375</v>
      </c>
      <c r="D6" s="309">
        <v>9375</v>
      </c>
      <c r="E6" s="309">
        <v>21748</v>
      </c>
      <c r="F6" s="309">
        <v>19375</v>
      </c>
      <c r="G6" s="333" t="s">
        <v>220</v>
      </c>
      <c r="H6" s="315"/>
      <c r="I6" s="315">
        <v>15235</v>
      </c>
      <c r="J6" s="315">
        <v>28130</v>
      </c>
      <c r="K6" s="315">
        <v>22439</v>
      </c>
      <c r="L6" s="641"/>
    </row>
    <row r="7" spans="1:12" ht="12.75">
      <c r="A7" s="334" t="s">
        <v>16</v>
      </c>
      <c r="B7" s="335" t="s">
        <v>426</v>
      </c>
      <c r="C7" s="310"/>
      <c r="D7" s="310"/>
      <c r="E7" s="310"/>
      <c r="F7" s="310"/>
      <c r="G7" s="335" t="s">
        <v>431</v>
      </c>
      <c r="H7" s="316"/>
      <c r="I7" s="316"/>
      <c r="J7" s="316"/>
      <c r="K7" s="316"/>
      <c r="L7" s="641"/>
    </row>
    <row r="8" spans="1:12" ht="12.75" customHeight="1">
      <c r="A8" s="334" t="s">
        <v>17</v>
      </c>
      <c r="B8" s="335" t="s">
        <v>8</v>
      </c>
      <c r="C8" s="310"/>
      <c r="D8" s="310"/>
      <c r="E8" s="310"/>
      <c r="F8" s="310"/>
      <c r="G8" s="335" t="s">
        <v>191</v>
      </c>
      <c r="H8" s="316">
        <v>43802</v>
      </c>
      <c r="I8" s="316">
        <v>30351</v>
      </c>
      <c r="J8" s="316">
        <v>30351</v>
      </c>
      <c r="K8" s="316">
        <v>9744</v>
      </c>
      <c r="L8" s="641"/>
    </row>
    <row r="9" spans="1:12" ht="12.75" customHeight="1">
      <c r="A9" s="334" t="s">
        <v>18</v>
      </c>
      <c r="B9" s="335" t="s">
        <v>427</v>
      </c>
      <c r="C9" s="310"/>
      <c r="D9" s="310">
        <v>3435</v>
      </c>
      <c r="E9" s="310">
        <v>3435</v>
      </c>
      <c r="F9" s="310">
        <v>3435</v>
      </c>
      <c r="G9" s="335" t="s">
        <v>432</v>
      </c>
      <c r="H9" s="316">
        <v>18584</v>
      </c>
      <c r="I9" s="316">
        <v>18584</v>
      </c>
      <c r="J9" s="316">
        <v>18584</v>
      </c>
      <c r="K9" s="316"/>
      <c r="L9" s="641"/>
    </row>
    <row r="10" spans="1:12" ht="12.75" customHeight="1">
      <c r="A10" s="334" t="s">
        <v>19</v>
      </c>
      <c r="B10" s="335" t="s">
        <v>428</v>
      </c>
      <c r="C10" s="310"/>
      <c r="D10" s="310"/>
      <c r="E10" s="310"/>
      <c r="F10" s="310"/>
      <c r="G10" s="335" t="s">
        <v>223</v>
      </c>
      <c r="H10" s="316">
        <v>3000</v>
      </c>
      <c r="I10" s="316">
        <v>3000</v>
      </c>
      <c r="J10" s="316">
        <v>5373</v>
      </c>
      <c r="K10" s="316">
        <v>3000</v>
      </c>
      <c r="L10" s="641"/>
    </row>
    <row r="11" spans="1:12" ht="12.75" customHeight="1">
      <c r="A11" s="334" t="s">
        <v>20</v>
      </c>
      <c r="B11" s="335" t="s">
        <v>429</v>
      </c>
      <c r="C11" s="311"/>
      <c r="D11" s="311"/>
      <c r="E11" s="311"/>
      <c r="F11" s="311"/>
      <c r="G11" s="52"/>
      <c r="H11" s="316"/>
      <c r="I11" s="316"/>
      <c r="J11" s="316"/>
      <c r="K11" s="316"/>
      <c r="L11" s="641"/>
    </row>
    <row r="12" spans="1:12" ht="12.75" customHeight="1">
      <c r="A12" s="334" t="s">
        <v>21</v>
      </c>
      <c r="B12" s="52"/>
      <c r="C12" s="310"/>
      <c r="D12" s="310"/>
      <c r="E12" s="310"/>
      <c r="F12" s="310"/>
      <c r="G12" s="52"/>
      <c r="H12" s="316"/>
      <c r="I12" s="316"/>
      <c r="J12" s="316"/>
      <c r="K12" s="316"/>
      <c r="L12" s="641"/>
    </row>
    <row r="13" spans="1:12" ht="12.75" customHeight="1">
      <c r="A13" s="334" t="s">
        <v>22</v>
      </c>
      <c r="B13" s="52"/>
      <c r="C13" s="310"/>
      <c r="D13" s="310"/>
      <c r="E13" s="310"/>
      <c r="F13" s="310"/>
      <c r="G13" s="52"/>
      <c r="H13" s="316"/>
      <c r="I13" s="316"/>
      <c r="J13" s="316"/>
      <c r="K13" s="316"/>
      <c r="L13" s="641"/>
    </row>
    <row r="14" spans="1:12" ht="12.75" customHeight="1">
      <c r="A14" s="334" t="s">
        <v>23</v>
      </c>
      <c r="B14" s="52"/>
      <c r="C14" s="311"/>
      <c r="D14" s="311"/>
      <c r="E14" s="311"/>
      <c r="F14" s="311"/>
      <c r="G14" s="52"/>
      <c r="H14" s="316"/>
      <c r="I14" s="316"/>
      <c r="J14" s="316"/>
      <c r="K14" s="316"/>
      <c r="L14" s="641"/>
    </row>
    <row r="15" spans="1:12" ht="12.75">
      <c r="A15" s="334" t="s">
        <v>24</v>
      </c>
      <c r="B15" s="52"/>
      <c r="C15" s="311"/>
      <c r="D15" s="311"/>
      <c r="E15" s="311"/>
      <c r="F15" s="311"/>
      <c r="G15" s="335" t="s">
        <v>519</v>
      </c>
      <c r="H15" s="316"/>
      <c r="I15" s="316"/>
      <c r="J15" s="316"/>
      <c r="K15" s="316"/>
      <c r="L15" s="641"/>
    </row>
    <row r="16" spans="1:12" ht="12.75" customHeight="1" thickBot="1">
      <c r="A16" s="395" t="s">
        <v>25</v>
      </c>
      <c r="B16" s="436"/>
      <c r="C16" s="397"/>
      <c r="D16" s="397"/>
      <c r="E16" s="397"/>
      <c r="F16" s="397"/>
      <c r="G16" s="396" t="s">
        <v>520</v>
      </c>
      <c r="H16" s="364">
        <v>500</v>
      </c>
      <c r="I16" s="364">
        <v>500</v>
      </c>
      <c r="J16" s="364">
        <v>500</v>
      </c>
      <c r="K16" s="364">
        <v>500</v>
      </c>
      <c r="L16" s="641"/>
    </row>
    <row r="17" spans="1:12" ht="15.75" customHeight="1" thickBot="1">
      <c r="A17" s="337" t="s">
        <v>26</v>
      </c>
      <c r="B17" s="151" t="s">
        <v>455</v>
      </c>
      <c r="C17" s="313">
        <f>+C6+C8+C9+C11+C12+C13+C14+C15+C16</f>
        <v>9375</v>
      </c>
      <c r="D17" s="313">
        <f>+D6+D8+D9+D11+D12+D13+D14+D15+D16</f>
        <v>12810</v>
      </c>
      <c r="E17" s="313">
        <f>+E6+E8+E9+E11+E12+E13+E14+E15+E16</f>
        <v>25183</v>
      </c>
      <c r="F17" s="313">
        <f>+F6+F8+F9+F11+F12+F13+F14+F15+F16</f>
        <v>22810</v>
      </c>
      <c r="G17" s="151" t="s">
        <v>456</v>
      </c>
      <c r="H17" s="318">
        <f>+H6+H8+H10+H11+H12+H13+H14+H15+H16</f>
        <v>47302</v>
      </c>
      <c r="I17" s="318">
        <f>+I6+I8+I10+I11+I12+I13+I14+I15+I16</f>
        <v>49086</v>
      </c>
      <c r="J17" s="318">
        <f>+J6+J8+J10+J11+J12+J13+J14+J15+J16</f>
        <v>64354</v>
      </c>
      <c r="K17" s="318">
        <f>+K6+K8+K10+K11+K12+K13+K14+K15+K16</f>
        <v>35683</v>
      </c>
      <c r="L17" s="641"/>
    </row>
    <row r="18" spans="1:12" ht="12.75" customHeight="1">
      <c r="A18" s="332" t="s">
        <v>27</v>
      </c>
      <c r="B18" s="346" t="s">
        <v>241</v>
      </c>
      <c r="C18" s="353">
        <f>+C19+C20+C21+C22+C23</f>
        <v>11629</v>
      </c>
      <c r="D18" s="353">
        <f>+D19+D20+D21+D22+D23</f>
        <v>11629</v>
      </c>
      <c r="E18" s="353">
        <f>+E19+E20+E21+E22+E23</f>
        <v>11629</v>
      </c>
      <c r="F18" s="353">
        <f>+F19+F20+F21+F22+F23</f>
        <v>11629</v>
      </c>
      <c r="G18" s="340" t="s">
        <v>195</v>
      </c>
      <c r="H18" s="94"/>
      <c r="I18" s="94"/>
      <c r="J18" s="94"/>
      <c r="K18" s="94"/>
      <c r="L18" s="641"/>
    </row>
    <row r="19" spans="1:12" ht="12.75" customHeight="1">
      <c r="A19" s="334" t="s">
        <v>28</v>
      </c>
      <c r="B19" s="347" t="s">
        <v>230</v>
      </c>
      <c r="C19" s="96">
        <v>11629</v>
      </c>
      <c r="D19" s="96">
        <v>11629</v>
      </c>
      <c r="E19" s="96">
        <v>11629</v>
      </c>
      <c r="F19" s="96">
        <v>11629</v>
      </c>
      <c r="G19" s="340" t="s">
        <v>198</v>
      </c>
      <c r="H19" s="97"/>
      <c r="I19" s="97"/>
      <c r="J19" s="97"/>
      <c r="K19" s="97"/>
      <c r="L19" s="641"/>
    </row>
    <row r="20" spans="1:12" ht="12.75" customHeight="1">
      <c r="A20" s="332" t="s">
        <v>29</v>
      </c>
      <c r="B20" s="347" t="s">
        <v>231</v>
      </c>
      <c r="C20" s="96"/>
      <c r="D20" s="96"/>
      <c r="E20" s="96"/>
      <c r="F20" s="96"/>
      <c r="G20" s="340" t="s">
        <v>160</v>
      </c>
      <c r="H20" s="97"/>
      <c r="I20" s="97"/>
      <c r="J20" s="97"/>
      <c r="K20" s="97"/>
      <c r="L20" s="641"/>
    </row>
    <row r="21" spans="1:12" ht="12.75" customHeight="1">
      <c r="A21" s="334" t="s">
        <v>30</v>
      </c>
      <c r="B21" s="347" t="s">
        <v>232</v>
      </c>
      <c r="C21" s="96"/>
      <c r="D21" s="96"/>
      <c r="E21" s="96"/>
      <c r="F21" s="96"/>
      <c r="G21" s="340" t="s">
        <v>161</v>
      </c>
      <c r="H21" s="97"/>
      <c r="I21" s="97"/>
      <c r="J21" s="97"/>
      <c r="K21" s="97"/>
      <c r="L21" s="641"/>
    </row>
    <row r="22" spans="1:12" ht="12.75" customHeight="1">
      <c r="A22" s="332" t="s">
        <v>31</v>
      </c>
      <c r="B22" s="347" t="s">
        <v>233</v>
      </c>
      <c r="C22" s="96"/>
      <c r="D22" s="96"/>
      <c r="E22" s="96"/>
      <c r="F22" s="96"/>
      <c r="G22" s="339" t="s">
        <v>227</v>
      </c>
      <c r="H22" s="97"/>
      <c r="I22" s="97"/>
      <c r="J22" s="97"/>
      <c r="K22" s="97"/>
      <c r="L22" s="641"/>
    </row>
    <row r="23" spans="1:12" ht="12.75" customHeight="1">
      <c r="A23" s="334" t="s">
        <v>32</v>
      </c>
      <c r="B23" s="348" t="s">
        <v>234</v>
      </c>
      <c r="C23" s="96"/>
      <c r="D23" s="96"/>
      <c r="E23" s="96"/>
      <c r="F23" s="96"/>
      <c r="G23" s="340" t="s">
        <v>199</v>
      </c>
      <c r="H23" s="97"/>
      <c r="I23" s="97"/>
      <c r="J23" s="97"/>
      <c r="K23" s="97"/>
      <c r="L23" s="641"/>
    </row>
    <row r="24" spans="1:12" ht="12.75" customHeight="1">
      <c r="A24" s="332" t="s">
        <v>33</v>
      </c>
      <c r="B24" s="349" t="s">
        <v>235</v>
      </c>
      <c r="C24" s="342">
        <f>+C25+C26+C27+C28+C29</f>
        <v>26298</v>
      </c>
      <c r="D24" s="342">
        <f>+D25+D26+D27+D28+D29</f>
        <v>26298</v>
      </c>
      <c r="E24" s="342">
        <f>+E25+E26+E27+E28+E29</f>
        <v>26298</v>
      </c>
      <c r="F24" s="342"/>
      <c r="G24" s="350" t="s">
        <v>197</v>
      </c>
      <c r="H24" s="97"/>
      <c r="I24" s="97"/>
      <c r="J24" s="97"/>
      <c r="K24" s="97"/>
      <c r="L24" s="641"/>
    </row>
    <row r="25" spans="1:12" ht="12.75" customHeight="1">
      <c r="A25" s="334" t="s">
        <v>34</v>
      </c>
      <c r="B25" s="348" t="s">
        <v>236</v>
      </c>
      <c r="C25" s="96">
        <v>26298</v>
      </c>
      <c r="D25" s="96">
        <v>26298</v>
      </c>
      <c r="E25" s="96">
        <v>26298</v>
      </c>
      <c r="F25" s="96"/>
      <c r="G25" s="350" t="s">
        <v>433</v>
      </c>
      <c r="H25" s="97"/>
      <c r="I25" s="97"/>
      <c r="J25" s="97"/>
      <c r="K25" s="97"/>
      <c r="L25" s="641"/>
    </row>
    <row r="26" spans="1:12" ht="12.75" customHeight="1">
      <c r="A26" s="332" t="s">
        <v>35</v>
      </c>
      <c r="B26" s="348" t="s">
        <v>237</v>
      </c>
      <c r="C26" s="96"/>
      <c r="D26" s="96"/>
      <c r="E26" s="96"/>
      <c r="F26" s="96"/>
      <c r="G26" s="345"/>
      <c r="H26" s="97"/>
      <c r="I26" s="97"/>
      <c r="J26" s="97"/>
      <c r="K26" s="97"/>
      <c r="L26" s="641"/>
    </row>
    <row r="27" spans="1:12" ht="12.75" customHeight="1">
      <c r="A27" s="334" t="s">
        <v>36</v>
      </c>
      <c r="B27" s="347" t="s">
        <v>238</v>
      </c>
      <c r="C27" s="96"/>
      <c r="D27" s="96"/>
      <c r="E27" s="96"/>
      <c r="F27" s="96"/>
      <c r="G27" s="147"/>
      <c r="H27" s="97"/>
      <c r="I27" s="97"/>
      <c r="J27" s="97"/>
      <c r="K27" s="97"/>
      <c r="L27" s="641"/>
    </row>
    <row r="28" spans="1:12" ht="12.75" customHeight="1">
      <c r="A28" s="332" t="s">
        <v>37</v>
      </c>
      <c r="B28" s="351" t="s">
        <v>239</v>
      </c>
      <c r="C28" s="96"/>
      <c r="D28" s="96"/>
      <c r="E28" s="96"/>
      <c r="F28" s="96"/>
      <c r="G28" s="52"/>
      <c r="H28" s="97"/>
      <c r="I28" s="97"/>
      <c r="J28" s="97"/>
      <c r="K28" s="97"/>
      <c r="L28" s="641"/>
    </row>
    <row r="29" spans="1:12" ht="12.75" customHeight="1" thickBot="1">
      <c r="A29" s="334" t="s">
        <v>38</v>
      </c>
      <c r="B29" s="352" t="s">
        <v>240</v>
      </c>
      <c r="C29" s="96"/>
      <c r="D29" s="96"/>
      <c r="E29" s="96"/>
      <c r="F29" s="96"/>
      <c r="G29" s="147"/>
      <c r="H29" s="97"/>
      <c r="I29" s="97"/>
      <c r="J29" s="97"/>
      <c r="K29" s="97"/>
      <c r="L29" s="641"/>
    </row>
    <row r="30" spans="1:12" ht="21.75" customHeight="1" thickBot="1">
      <c r="A30" s="337" t="s">
        <v>39</v>
      </c>
      <c r="B30" s="151" t="s">
        <v>430</v>
      </c>
      <c r="C30" s="313">
        <f>+C18+C24</f>
        <v>37927</v>
      </c>
      <c r="D30" s="313">
        <f>+D18+D24</f>
        <v>37927</v>
      </c>
      <c r="E30" s="313">
        <f>+E18+E24</f>
        <v>37927</v>
      </c>
      <c r="F30" s="313">
        <f>+F18+F24</f>
        <v>11629</v>
      </c>
      <c r="G30" s="151" t="s">
        <v>434</v>
      </c>
      <c r="H30" s="318">
        <f>SUM(H18:H29)</f>
        <v>0</v>
      </c>
      <c r="I30" s="318">
        <f>SUM(I18:I29)</f>
        <v>0</v>
      </c>
      <c r="J30" s="318">
        <f>SUM(J18:J29)</f>
        <v>0</v>
      </c>
      <c r="K30" s="318">
        <f>SUM(K18:K29)</f>
        <v>0</v>
      </c>
      <c r="L30" s="641"/>
    </row>
    <row r="31" spans="1:12" ht="13.5" thickBot="1">
      <c r="A31" s="337" t="s">
        <v>40</v>
      </c>
      <c r="B31" s="343" t="s">
        <v>435</v>
      </c>
      <c r="C31" s="344">
        <f>+C17+C30</f>
        <v>47302</v>
      </c>
      <c r="D31" s="344">
        <f>+D17+D30</f>
        <v>50737</v>
      </c>
      <c r="E31" s="344">
        <f>+E17+E30</f>
        <v>63110</v>
      </c>
      <c r="F31" s="344">
        <f>+F17+F30</f>
        <v>34439</v>
      </c>
      <c r="G31" s="343" t="s">
        <v>436</v>
      </c>
      <c r="H31" s="344">
        <f>+H17+H30</f>
        <v>47302</v>
      </c>
      <c r="I31" s="344">
        <f>+I17+I30</f>
        <v>49086</v>
      </c>
      <c r="J31" s="344">
        <f>+J17+J30</f>
        <v>64354</v>
      </c>
      <c r="K31" s="344">
        <f>+K17+K30</f>
        <v>35683</v>
      </c>
      <c r="L31" s="641"/>
    </row>
    <row r="32" spans="1:12" ht="13.5" thickBot="1">
      <c r="A32" s="337" t="s">
        <v>41</v>
      </c>
      <c r="B32" s="343" t="s">
        <v>173</v>
      </c>
      <c r="C32" s="344">
        <v>0</v>
      </c>
      <c r="D32" s="344">
        <v>37927</v>
      </c>
      <c r="E32" s="344">
        <v>37927</v>
      </c>
      <c r="F32" s="344">
        <f>F30</f>
        <v>11629</v>
      </c>
      <c r="G32" s="343" t="s">
        <v>174</v>
      </c>
      <c r="H32" s="344" t="str">
        <f>IF(C17-H17&gt;0,C17-H17,"-")</f>
        <v>-</v>
      </c>
      <c r="I32" s="344" t="str">
        <f>IF(D17-I17&gt;0,D17-I17,"-")</f>
        <v>-</v>
      </c>
      <c r="J32" s="344" t="str">
        <f>IF(E17-J17&gt;0,E17-J17,"-")</f>
        <v>-</v>
      </c>
      <c r="K32" s="344" t="str">
        <f>IF(F17-K17&gt;0,F17-K17,"-")</f>
        <v>-</v>
      </c>
      <c r="L32" s="641"/>
    </row>
    <row r="33" spans="1:12" ht="13.5" thickBot="1">
      <c r="A33" s="337" t="s">
        <v>42</v>
      </c>
      <c r="B33" s="343" t="s">
        <v>228</v>
      </c>
      <c r="C33" s="344">
        <v>0</v>
      </c>
      <c r="D33" s="344">
        <v>26298</v>
      </c>
      <c r="E33" s="344">
        <v>26298</v>
      </c>
      <c r="F33" s="344"/>
      <c r="G33" s="343" t="s">
        <v>229</v>
      </c>
      <c r="H33" s="344" t="str">
        <f>IF(C17+C18-H31&gt;0,C17+C18-H31,"-")</f>
        <v>-</v>
      </c>
      <c r="I33" s="344" t="str">
        <f>IF(D17+D18-I31&gt;0,D17+D18-I31,"-")</f>
        <v>-</v>
      </c>
      <c r="J33" s="344" t="str">
        <f>IF(E17+E18-J31&gt;0,E17+E18-J31,"-")</f>
        <v>-</v>
      </c>
      <c r="K33" s="344" t="str">
        <f>IF(F17+F18-K31&gt;0,F17+F18-K31,"-")</f>
        <v>-</v>
      </c>
      <c r="L33" s="641"/>
    </row>
    <row r="35" spans="1:2" ht="15.75">
      <c r="A35" s="559" t="s">
        <v>592</v>
      </c>
      <c r="B35" s="382"/>
    </row>
  </sheetData>
  <sheetProtection/>
  <mergeCells count="2">
    <mergeCell ref="A3:A4"/>
    <mergeCell ref="L1:L33"/>
  </mergeCells>
  <printOptions horizontalCentered="1"/>
  <pageMargins left="0" right="0" top="0.4724409448818898" bottom="0.7874015748031497" header="0.4724409448818898" footer="0.7874015748031497"/>
  <pageSetup horizontalDpi="600" verticalDpi="600" orientation="landscape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zoomScalePageLayoutView="0" workbookViewId="0" topLeftCell="C1">
      <selection activeCell="E27" sqref="E27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152" t="s">
        <v>155</v>
      </c>
      <c r="E1" s="155" t="s">
        <v>159</v>
      </c>
    </row>
    <row r="3" spans="1:5" ht="12.75">
      <c r="A3" s="161"/>
      <c r="B3" s="162"/>
      <c r="C3" s="161"/>
      <c r="D3" s="164"/>
      <c r="E3" s="162"/>
    </row>
    <row r="4" spans="1:5" ht="15.75">
      <c r="A4" s="106" t="s">
        <v>437</v>
      </c>
      <c r="B4" s="163"/>
      <c r="C4" s="171"/>
      <c r="D4" s="164"/>
      <c r="E4" s="162"/>
    </row>
    <row r="5" spans="1:5" ht="12.75">
      <c r="A5" s="161"/>
      <c r="B5" s="162"/>
      <c r="C5" s="161"/>
      <c r="D5" s="164"/>
      <c r="E5" s="162"/>
    </row>
    <row r="6" spans="1:5" ht="12.75">
      <c r="A6" s="161" t="s">
        <v>439</v>
      </c>
      <c r="B6" s="162">
        <f>+'1.1.sz.mell.'!D60</f>
        <v>53045</v>
      </c>
      <c r="C6" s="161" t="s">
        <v>440</v>
      </c>
      <c r="D6" s="164">
        <f>+'2.1.sz.mell  '!D18+'2.2.sz.mell  '!D17</f>
        <v>53045</v>
      </c>
      <c r="E6" s="162">
        <f aca="true" t="shared" si="0" ref="E6:E15">+B6-D6</f>
        <v>0</v>
      </c>
    </row>
    <row r="7" spans="1:5" ht="12.75">
      <c r="A7" s="161" t="s">
        <v>441</v>
      </c>
      <c r="B7" s="162">
        <f>+'1.1.sz.mell.'!D83</f>
        <v>38577</v>
      </c>
      <c r="C7" s="161" t="s">
        <v>442</v>
      </c>
      <c r="D7" s="164">
        <f>+'2.1.sz.mell  '!D27+'2.2.sz.mell  '!D30</f>
        <v>38577</v>
      </c>
      <c r="E7" s="162">
        <f t="shared" si="0"/>
        <v>0</v>
      </c>
    </row>
    <row r="8" spans="1:5" ht="12.75">
      <c r="A8" s="161" t="s">
        <v>443</v>
      </c>
      <c r="B8" s="162">
        <f>+'1.1.sz.mell.'!D84</f>
        <v>91622</v>
      </c>
      <c r="C8" s="161" t="s">
        <v>444</v>
      </c>
      <c r="D8" s="164">
        <f>+'2.1.sz.mell  '!D28+'2.2.sz.mell  '!D31</f>
        <v>91622</v>
      </c>
      <c r="E8" s="162">
        <f t="shared" si="0"/>
        <v>0</v>
      </c>
    </row>
    <row r="9" spans="1:5" ht="12.75">
      <c r="A9" s="161"/>
      <c r="B9" s="162"/>
      <c r="C9" s="161"/>
      <c r="D9" s="164"/>
      <c r="E9" s="162"/>
    </row>
    <row r="10" spans="1:5" ht="12.75">
      <c r="A10" s="161"/>
      <c r="B10" s="162"/>
      <c r="C10" s="161"/>
      <c r="D10" s="164"/>
      <c r="E10" s="162"/>
    </row>
    <row r="11" spans="1:5" ht="15.75">
      <c r="A11" s="106" t="s">
        <v>438</v>
      </c>
      <c r="B11" s="163"/>
      <c r="C11" s="171"/>
      <c r="D11" s="164"/>
      <c r="E11" s="162"/>
    </row>
    <row r="12" spans="1:5" ht="12.75">
      <c r="A12" s="161"/>
      <c r="B12" s="162"/>
      <c r="C12" s="161"/>
      <c r="D12" s="164"/>
      <c r="E12" s="162"/>
    </row>
    <row r="13" spans="1:5" ht="12.75">
      <c r="A13" s="161" t="s">
        <v>448</v>
      </c>
      <c r="B13" s="162">
        <f>+'1.1.sz.mell.'!D123</f>
        <v>91313</v>
      </c>
      <c r="C13" s="161" t="s">
        <v>447</v>
      </c>
      <c r="D13" s="164" t="e">
        <f>+'2.1.sz.mell  '!G18+'2.2.sz.mell  '!G17</f>
        <v>#VALUE!</v>
      </c>
      <c r="E13" s="162" t="e">
        <f t="shared" si="0"/>
        <v>#VALUE!</v>
      </c>
    </row>
    <row r="14" spans="1:5" ht="12.75">
      <c r="A14" s="161" t="s">
        <v>248</v>
      </c>
      <c r="B14" s="162">
        <f>+'1.1.sz.mell.'!D143</f>
        <v>309</v>
      </c>
      <c r="C14" s="161" t="s">
        <v>446</v>
      </c>
      <c r="D14" s="164" t="e">
        <f>+'2.1.sz.mell  '!G27+'2.2.sz.mell  '!G30</f>
        <v>#VALUE!</v>
      </c>
      <c r="E14" s="162" t="e">
        <f t="shared" si="0"/>
        <v>#VALUE!</v>
      </c>
    </row>
    <row r="15" spans="1:5" ht="12.75">
      <c r="A15" s="161" t="s">
        <v>449</v>
      </c>
      <c r="B15" s="162">
        <f>+'1.1.sz.mell.'!D144</f>
        <v>91622</v>
      </c>
      <c r="C15" s="161" t="s">
        <v>445</v>
      </c>
      <c r="D15" s="164" t="e">
        <f>+'2.1.sz.mell  '!G28+'2.2.sz.mell  '!G31</f>
        <v>#VALUE!</v>
      </c>
      <c r="E15" s="162" t="e">
        <f t="shared" si="0"/>
        <v>#VALUE!</v>
      </c>
    </row>
    <row r="16" spans="1:5" ht="12.75">
      <c r="A16" s="153"/>
      <c r="B16" s="153"/>
      <c r="C16" s="161"/>
      <c r="D16" s="164"/>
      <c r="E16" s="154"/>
    </row>
    <row r="17" spans="1:5" ht="12.75">
      <c r="A17" s="153"/>
      <c r="B17" s="153"/>
      <c r="C17" s="153"/>
      <c r="D17" s="153"/>
      <c r="E17" s="153"/>
    </row>
    <row r="18" spans="1:5" ht="12.75">
      <c r="A18" s="153"/>
      <c r="B18" s="153"/>
      <c r="C18" s="153"/>
      <c r="D18" s="153"/>
      <c r="E18" s="153"/>
    </row>
    <row r="19" spans="1:5" ht="12.75">
      <c r="A19" s="153"/>
      <c r="B19" s="153"/>
      <c r="C19" s="153"/>
      <c r="D19" s="153"/>
      <c r="E19" s="153"/>
    </row>
  </sheetData>
  <sheetProtection sheet="1"/>
  <conditionalFormatting sqref="E3:E15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"/>
  <sheetViews>
    <sheetView view="pageBreakPreview" zoomScale="60" zoomScaleNormal="120" zoomScalePageLayoutView="0" workbookViewId="0" topLeftCell="A1">
      <selection activeCell="A1" sqref="A1:F1"/>
    </sheetView>
  </sheetViews>
  <sheetFormatPr defaultColWidth="9.00390625" defaultRowHeight="12.75"/>
  <cols>
    <col min="1" max="1" width="5.625" style="174" customWidth="1"/>
    <col min="2" max="2" width="35.625" style="174" customWidth="1"/>
    <col min="3" max="6" width="14.00390625" style="174" customWidth="1"/>
    <col min="7" max="16384" width="9.375" style="174" customWidth="1"/>
  </cols>
  <sheetData>
    <row r="1" spans="1:6" ht="33" customHeight="1">
      <c r="A1" s="647" t="s">
        <v>479</v>
      </c>
      <c r="B1" s="647"/>
      <c r="C1" s="647"/>
      <c r="D1" s="647"/>
      <c r="E1" s="647"/>
      <c r="F1" s="647"/>
    </row>
    <row r="2" spans="1:7" ht="15.75" customHeight="1" thickBot="1">
      <c r="A2" s="175"/>
      <c r="B2" s="175"/>
      <c r="C2" s="648"/>
      <c r="D2" s="648"/>
      <c r="E2" s="655" t="s">
        <v>51</v>
      </c>
      <c r="F2" s="655"/>
      <c r="G2" s="182"/>
    </row>
    <row r="3" spans="1:6" ht="63" customHeight="1">
      <c r="A3" s="651" t="s">
        <v>13</v>
      </c>
      <c r="B3" s="653" t="s">
        <v>202</v>
      </c>
      <c r="C3" s="653" t="s">
        <v>249</v>
      </c>
      <c r="D3" s="653"/>
      <c r="E3" s="653"/>
      <c r="F3" s="649" t="s">
        <v>244</v>
      </c>
    </row>
    <row r="4" spans="1:6" ht="15.75" thickBot="1">
      <c r="A4" s="652"/>
      <c r="B4" s="654"/>
      <c r="C4" s="177" t="s">
        <v>242</v>
      </c>
      <c r="D4" s="177" t="s">
        <v>243</v>
      </c>
      <c r="E4" s="177" t="s">
        <v>450</v>
      </c>
      <c r="F4" s="650"/>
    </row>
    <row r="5" spans="1:6" ht="15.75" thickBot="1">
      <c r="A5" s="179">
        <v>1</v>
      </c>
      <c r="B5" s="180">
        <v>2</v>
      </c>
      <c r="C5" s="180">
        <v>3</v>
      </c>
      <c r="D5" s="180">
        <v>4</v>
      </c>
      <c r="E5" s="180">
        <v>5</v>
      </c>
      <c r="F5" s="181">
        <v>6</v>
      </c>
    </row>
    <row r="6" spans="1:6" ht="15">
      <c r="A6" s="178" t="s">
        <v>15</v>
      </c>
      <c r="B6" s="189" t="s">
        <v>475</v>
      </c>
      <c r="C6" s="190">
        <v>3000</v>
      </c>
      <c r="D6" s="190">
        <v>1500</v>
      </c>
      <c r="E6" s="190"/>
      <c r="F6" s="185">
        <f>SUM(C6:E6)</f>
        <v>4500</v>
      </c>
    </row>
    <row r="7" spans="1:6" ht="15">
      <c r="A7" s="176" t="s">
        <v>16</v>
      </c>
      <c r="B7" s="191"/>
      <c r="C7" s="192"/>
      <c r="D7" s="192"/>
      <c r="E7" s="192"/>
      <c r="F7" s="186">
        <f>SUM(C7:E7)</f>
        <v>0</v>
      </c>
    </row>
    <row r="8" spans="1:6" ht="15">
      <c r="A8" s="176" t="s">
        <v>17</v>
      </c>
      <c r="B8" s="191"/>
      <c r="C8" s="192"/>
      <c r="D8" s="192"/>
      <c r="E8" s="192"/>
      <c r="F8" s="186">
        <f>SUM(C8:E8)</f>
        <v>0</v>
      </c>
    </row>
    <row r="9" spans="1:6" ht="15">
      <c r="A9" s="176" t="s">
        <v>18</v>
      </c>
      <c r="B9" s="191"/>
      <c r="C9" s="192"/>
      <c r="D9" s="192"/>
      <c r="E9" s="192"/>
      <c r="F9" s="186">
        <f>SUM(C9:E9)</f>
        <v>0</v>
      </c>
    </row>
    <row r="10" spans="1:6" ht="15.75" thickBot="1">
      <c r="A10" s="183" t="s">
        <v>19</v>
      </c>
      <c r="B10" s="193"/>
      <c r="C10" s="194"/>
      <c r="D10" s="194"/>
      <c r="E10" s="194"/>
      <c r="F10" s="186">
        <f>SUM(C10:E10)</f>
        <v>0</v>
      </c>
    </row>
    <row r="11" spans="1:6" s="467" customFormat="1" ht="15" thickBot="1">
      <c r="A11" s="464" t="s">
        <v>20</v>
      </c>
      <c r="B11" s="184" t="s">
        <v>203</v>
      </c>
      <c r="C11" s="465">
        <f>SUM(C6:C10)</f>
        <v>3000</v>
      </c>
      <c r="D11" s="465">
        <f>SUM(D6:D10)</f>
        <v>1500</v>
      </c>
      <c r="E11" s="465">
        <f>SUM(E6:E10)</f>
        <v>0</v>
      </c>
      <c r="F11" s="466">
        <f>SUM(F6:F10)</f>
        <v>4500</v>
      </c>
    </row>
  </sheetData>
  <sheetProtection/>
  <mergeCells count="7">
    <mergeCell ref="A1:F1"/>
    <mergeCell ref="C2:D2"/>
    <mergeCell ref="F3:F4"/>
    <mergeCell ref="A3:A4"/>
    <mergeCell ref="B3:B4"/>
    <mergeCell ref="C3:E3"/>
    <mergeCell ref="E2:F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 melléklet az 1/2015. (I.28.)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BeckÉva</cp:lastModifiedBy>
  <cp:lastPrinted>2016-02-25T10:54:39Z</cp:lastPrinted>
  <dcterms:created xsi:type="dcterms:W3CDTF">1999-10-30T10:30:45Z</dcterms:created>
  <dcterms:modified xsi:type="dcterms:W3CDTF">2016-02-25T10:56:16Z</dcterms:modified>
  <cp:category/>
  <cp:version/>
  <cp:contentType/>
  <cp:contentStatus/>
</cp:coreProperties>
</file>